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гаркова ОН\Desktop\Для размещения на сайте УФ\3\Прочая информация\"/>
    </mc:Choice>
  </mc:AlternateContent>
  <bookViews>
    <workbookView xWindow="-120" yWindow="-120" windowWidth="29040" windowHeight="15720" activeTab="1"/>
  </bookViews>
  <sheets>
    <sheet name="доходы" sheetId="1" r:id="rId1"/>
    <sheet name="расходы" sheetId="2" r:id="rId2"/>
  </sheets>
  <definedNames>
    <definedName name="_xlnm._FilterDatabase" localSheetId="1" hidden="1">расходы!$A$4:$H$443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16" i="1"/>
  <c r="H442" i="2" l="1"/>
  <c r="H441" i="2"/>
  <c r="G441" i="2"/>
  <c r="G440" i="2" s="1"/>
  <c r="F441" i="2"/>
  <c r="F440" i="2" s="1"/>
  <c r="E441" i="2"/>
  <c r="E440" i="2" s="1"/>
  <c r="D441" i="2"/>
  <c r="D440" i="2"/>
  <c r="H439" i="2"/>
  <c r="H438" i="2"/>
  <c r="H437" i="2"/>
  <c r="H436" i="2"/>
  <c r="H435" i="2"/>
  <c r="H434" i="2"/>
  <c r="H433" i="2"/>
  <c r="G432" i="2"/>
  <c r="G431" i="2" s="1"/>
  <c r="F432" i="2"/>
  <c r="F431" i="2" s="1"/>
  <c r="E432" i="2"/>
  <c r="E431" i="2" s="1"/>
  <c r="D432" i="2"/>
  <c r="D431" i="2" s="1"/>
  <c r="H430" i="2"/>
  <c r="H429" i="2"/>
  <c r="H428" i="2"/>
  <c r="H427" i="2"/>
  <c r="H426" i="2"/>
  <c r="H425" i="2"/>
  <c r="H424" i="2"/>
  <c r="H423" i="2"/>
  <c r="H422" i="2"/>
  <c r="H421" i="2"/>
  <c r="H420" i="2"/>
  <c r="G419" i="2"/>
  <c r="G418" i="2" s="1"/>
  <c r="F419" i="2"/>
  <c r="F418" i="2" s="1"/>
  <c r="E419" i="2"/>
  <c r="E418" i="2" s="1"/>
  <c r="D419" i="2"/>
  <c r="D418" i="2" s="1"/>
  <c r="H417" i="2"/>
  <c r="H416" i="2"/>
  <c r="H415" i="2"/>
  <c r="H414" i="2"/>
  <c r="H413" i="2"/>
  <c r="G412" i="2"/>
  <c r="F412" i="2"/>
  <c r="E412" i="2"/>
  <c r="D412" i="2"/>
  <c r="H411" i="2"/>
  <c r="H410" i="2"/>
  <c r="H409" i="2"/>
  <c r="H408" i="2"/>
  <c r="H407" i="2"/>
  <c r="H406" i="2"/>
  <c r="G405" i="2"/>
  <c r="F405" i="2"/>
  <c r="E405" i="2"/>
  <c r="D405" i="2"/>
  <c r="H404" i="2"/>
  <c r="H403" i="2"/>
  <c r="H402" i="2"/>
  <c r="H401" i="2"/>
  <c r="H400" i="2"/>
  <c r="H399" i="2"/>
  <c r="H398" i="2"/>
  <c r="G397" i="2"/>
  <c r="F397" i="2"/>
  <c r="E397" i="2"/>
  <c r="D397" i="2"/>
  <c r="H396" i="2"/>
  <c r="H395" i="2" s="1"/>
  <c r="G395" i="2"/>
  <c r="F395" i="2"/>
  <c r="E395" i="2"/>
  <c r="D395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G379" i="2"/>
  <c r="F379" i="2"/>
  <c r="E379" i="2"/>
  <c r="D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G340" i="2"/>
  <c r="F340" i="2"/>
  <c r="E340" i="2"/>
  <c r="D340" i="2"/>
  <c r="D339" i="2" s="1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G301" i="2"/>
  <c r="G201" i="2" s="1"/>
  <c r="F301" i="2"/>
  <c r="F201" i="2" s="1"/>
  <c r="E301" i="2"/>
  <c r="D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G286" i="2"/>
  <c r="F286" i="2"/>
  <c r="E286" i="2"/>
  <c r="D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G256" i="2"/>
  <c r="F256" i="2"/>
  <c r="E256" i="2"/>
  <c r="D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G220" i="2"/>
  <c r="F220" i="2"/>
  <c r="E220" i="2"/>
  <c r="D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G202" i="2"/>
  <c r="F202" i="2"/>
  <c r="E202" i="2"/>
  <c r="D202" i="2"/>
  <c r="H200" i="2"/>
  <c r="G199" i="2"/>
  <c r="F199" i="2"/>
  <c r="F198" i="2" s="1"/>
  <c r="E199" i="2"/>
  <c r="E198" i="2" s="1"/>
  <c r="D199" i="2"/>
  <c r="D198" i="2" s="1"/>
  <c r="G198" i="2"/>
  <c r="H197" i="2"/>
  <c r="H196" i="2"/>
  <c r="H195" i="2"/>
  <c r="H194" i="2"/>
  <c r="G193" i="2"/>
  <c r="F193" i="2"/>
  <c r="E193" i="2"/>
  <c r="D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G154" i="2"/>
  <c r="F154" i="2"/>
  <c r="E154" i="2"/>
  <c r="D154" i="2"/>
  <c r="H153" i="2"/>
  <c r="H152" i="2"/>
  <c r="H151" i="2"/>
  <c r="H150" i="2"/>
  <c r="H149" i="2"/>
  <c r="H148" i="2"/>
  <c r="H147" i="2"/>
  <c r="H146" i="2"/>
  <c r="H145" i="2"/>
  <c r="H144" i="2"/>
  <c r="H143" i="2"/>
  <c r="G142" i="2"/>
  <c r="F142" i="2"/>
  <c r="E142" i="2"/>
  <c r="D142" i="2"/>
  <c r="H141" i="2"/>
  <c r="H140" i="2"/>
  <c r="H139" i="2"/>
  <c r="H138" i="2"/>
  <c r="H137" i="2"/>
  <c r="G136" i="2"/>
  <c r="F136" i="2"/>
  <c r="E136" i="2"/>
  <c r="D136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G122" i="2"/>
  <c r="F122" i="2"/>
  <c r="E122" i="2"/>
  <c r="D122" i="2"/>
  <c r="H121" i="2"/>
  <c r="H120" i="2"/>
  <c r="G119" i="2"/>
  <c r="F119" i="2"/>
  <c r="E119" i="2"/>
  <c r="D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G105" i="2"/>
  <c r="F105" i="2"/>
  <c r="E105" i="2"/>
  <c r="D105" i="2"/>
  <c r="H104" i="2"/>
  <c r="H103" i="2"/>
  <c r="H102" i="2"/>
  <c r="G101" i="2"/>
  <c r="F101" i="2"/>
  <c r="E101" i="2"/>
  <c r="D101" i="2"/>
  <c r="H99" i="2"/>
  <c r="H98" i="2"/>
  <c r="H97" i="2"/>
  <c r="H96" i="2"/>
  <c r="H95" i="2"/>
  <c r="H94" i="2"/>
  <c r="G93" i="2"/>
  <c r="F93" i="2"/>
  <c r="E93" i="2"/>
  <c r="D93" i="2"/>
  <c r="H92" i="2"/>
  <c r="H91" i="2"/>
  <c r="H90" i="2"/>
  <c r="H89" i="2"/>
  <c r="H88" i="2"/>
  <c r="G87" i="2"/>
  <c r="F87" i="2"/>
  <c r="E87" i="2"/>
  <c r="D87" i="2"/>
  <c r="H86" i="2"/>
  <c r="H85" i="2"/>
  <c r="G84" i="2"/>
  <c r="F84" i="2"/>
  <c r="E84" i="2"/>
  <c r="D84" i="2"/>
  <c r="H83" i="2"/>
  <c r="H82" i="2" s="1"/>
  <c r="G82" i="2"/>
  <c r="F82" i="2"/>
  <c r="E82" i="2"/>
  <c r="D82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G53" i="2"/>
  <c r="F53" i="2"/>
  <c r="E53" i="2"/>
  <c r="D53" i="2"/>
  <c r="H52" i="2"/>
  <c r="G51" i="2"/>
  <c r="F51" i="2"/>
  <c r="E51" i="2"/>
  <c r="D51" i="2"/>
  <c r="H49" i="2"/>
  <c r="G49" i="2"/>
  <c r="F49" i="2"/>
  <c r="E49" i="2"/>
  <c r="D49" i="2"/>
  <c r="H48" i="2"/>
  <c r="H47" i="2"/>
  <c r="H46" i="2"/>
  <c r="H45" i="2"/>
  <c r="H44" i="2"/>
  <c r="H43" i="2"/>
  <c r="G42" i="2"/>
  <c r="F42" i="2"/>
  <c r="E42" i="2"/>
  <c r="D42" i="2"/>
  <c r="H41" i="2"/>
  <c r="H40" i="2" s="1"/>
  <c r="G40" i="2"/>
  <c r="F40" i="2"/>
  <c r="E40" i="2"/>
  <c r="D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G25" i="2"/>
  <c r="F25" i="2"/>
  <c r="E25" i="2"/>
  <c r="D25" i="2"/>
  <c r="H24" i="2"/>
  <c r="H23" i="2"/>
  <c r="H22" i="2"/>
  <c r="H21" i="2"/>
  <c r="H20" i="2"/>
  <c r="H19" i="2"/>
  <c r="H18" i="2"/>
  <c r="H17" i="2"/>
  <c r="H16" i="2"/>
  <c r="H15" i="2"/>
  <c r="G14" i="2"/>
  <c r="F14" i="2"/>
  <c r="E14" i="2"/>
  <c r="D14" i="2"/>
  <c r="H13" i="2"/>
  <c r="H12" i="2"/>
  <c r="H11" i="2"/>
  <c r="H10" i="2"/>
  <c r="H9" i="2"/>
  <c r="H8" i="2"/>
  <c r="G7" i="2"/>
  <c r="F7" i="2"/>
  <c r="E7" i="2"/>
  <c r="D7" i="2"/>
  <c r="E29" i="1"/>
  <c r="E28" i="1" s="1"/>
  <c r="D29" i="1"/>
  <c r="C29" i="1"/>
  <c r="B29" i="1"/>
  <c r="D28" i="1"/>
  <c r="C28" i="1"/>
  <c r="B28" i="1"/>
  <c r="E21" i="1"/>
  <c r="D21" i="1"/>
  <c r="C21" i="1"/>
  <c r="B21" i="1"/>
  <c r="D16" i="1"/>
  <c r="D9" i="1" s="1"/>
  <c r="D8" i="1" s="1"/>
  <c r="D38" i="1" s="1"/>
  <c r="C16" i="1"/>
  <c r="C9" i="1" s="1"/>
  <c r="C8" i="1" s="1"/>
  <c r="C38" i="1" s="1"/>
  <c r="B16" i="1"/>
  <c r="E12" i="1"/>
  <c r="D12" i="1"/>
  <c r="C12" i="1"/>
  <c r="B12" i="1"/>
  <c r="B9" i="1"/>
  <c r="B8" i="1"/>
  <c r="B38" i="1" s="1"/>
  <c r="H53" i="2" l="1"/>
  <c r="D6" i="2"/>
  <c r="E339" i="2"/>
  <c r="H340" i="2"/>
  <c r="E6" i="2"/>
  <c r="D81" i="2"/>
  <c r="H42" i="2"/>
  <c r="E81" i="2"/>
  <c r="H7" i="2"/>
  <c r="D100" i="2"/>
  <c r="E100" i="2"/>
  <c r="G135" i="2"/>
  <c r="F100" i="2"/>
  <c r="H432" i="2"/>
  <c r="H431" i="2" s="1"/>
  <c r="G100" i="2"/>
  <c r="F394" i="2"/>
  <c r="H25" i="2"/>
  <c r="H154" i="2"/>
  <c r="F339" i="2"/>
  <c r="D135" i="2"/>
  <c r="G339" i="2"/>
  <c r="F6" i="2"/>
  <c r="E135" i="2"/>
  <c r="D201" i="2"/>
  <c r="G81" i="2"/>
  <c r="F81" i="2"/>
  <c r="G6" i="2"/>
  <c r="F135" i="2"/>
  <c r="E201" i="2"/>
  <c r="H14" i="2"/>
  <c r="D394" i="2"/>
  <c r="E394" i="2"/>
  <c r="H101" i="2"/>
  <c r="H122" i="2"/>
  <c r="G394" i="2"/>
  <c r="H301" i="2"/>
  <c r="E38" i="1"/>
  <c r="H220" i="2"/>
  <c r="H419" i="2"/>
  <c r="H87" i="2"/>
  <c r="H193" i="2"/>
  <c r="H379" i="2"/>
  <c r="H339" i="2" s="1"/>
  <c r="H136" i="2"/>
  <c r="H202" i="2"/>
  <c r="H93" i="2"/>
  <c r="H397" i="2"/>
  <c r="H142" i="2"/>
  <c r="H440" i="2"/>
  <c r="H51" i="2"/>
  <c r="H105" i="2"/>
  <c r="H119" i="2"/>
  <c r="H199" i="2"/>
  <c r="H405" i="2"/>
  <c r="H84" i="2"/>
  <c r="H256" i="2"/>
  <c r="H286" i="2"/>
  <c r="H412" i="2"/>
  <c r="E443" i="2" l="1"/>
  <c r="D443" i="2"/>
  <c r="F443" i="2"/>
  <c r="H6" i="2"/>
  <c r="G443" i="2"/>
  <c r="H418" i="2"/>
  <c r="H198" i="2"/>
  <c r="H100" i="2"/>
  <c r="H394" i="2"/>
  <c r="H81" i="2"/>
  <c r="H201" i="2"/>
  <c r="H135" i="2"/>
  <c r="H443" i="2" l="1"/>
</calcChain>
</file>

<file path=xl/sharedStrings.xml><?xml version="1.0" encoding="utf-8"?>
<sst xmlns="http://schemas.openxmlformats.org/spreadsheetml/2006/main" count="1362" uniqueCount="689">
  <si>
    <t>Оценка исполнения бюджета ЗАТО г.Североморск по доходам за 2024 год</t>
  </si>
  <si>
    <t>рублей</t>
  </si>
  <si>
    <t>Наименование показателя</t>
  </si>
  <si>
    <t>Исполнено                              за 2023 год</t>
  </si>
  <si>
    <t>2024 год                                                                                                      (по состоянию на 01.11.2024)</t>
  </si>
  <si>
    <t>Ожидаемое исполнение                          за 2024 год</t>
  </si>
  <si>
    <t>Утверждено Решением о бюджете</t>
  </si>
  <si>
    <t>Исполнено на 01.11.2024</t>
  </si>
  <si>
    <t xml:space="preserve">      НАЛОГОВЫЕ И НЕНАЛОГОВЫЕ ДОХОДЫ</t>
  </si>
  <si>
    <t>НАЛОГОВЫЕ ДОХОДЫ</t>
  </si>
  <si>
    <t>Налог на доходы физический лиц</t>
  </si>
  <si>
    <t>Налоги на товары (работы, услуги), реализуемые на территории РФ</t>
  </si>
  <si>
    <t>Налоги на совокупный доход, в т.ч.:</t>
  </si>
  <si>
    <t xml:space="preserve">   Налог, взимаемый в связи с применением упрощенной системы налогообложения</t>
  </si>
  <si>
    <t xml:space="preserve">   Единый налог на вмененный доход для отдельных видов деятельности</t>
  </si>
  <si>
    <t xml:space="preserve">   Налог, взимаемый  в связи с применением патентной системы налогообложения</t>
  </si>
  <si>
    <t>Налоги на имущество, в т.ч.:</t>
  </si>
  <si>
    <t xml:space="preserve">   Налог на имущество физических лиц</t>
  </si>
  <si>
    <t xml:space="preserve">   Земельный налог</t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</si>
  <si>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</si>
  <si>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</si>
  <si>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</si>
  <si>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</si>
  <si>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</si>
  <si>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</si>
  <si>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</si>
  <si>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</si>
  <si>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</si>
  <si>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системы Российской Федерации, в т.ч.:</t>
  </si>
  <si>
    <t>Дотации бюджетам субъектов Российской Федерации и муниципальных образований</t>
  </si>
  <si>
    <t xml:space="preserve">Субсидии бюджетам бюджетной системы Российской Федерации 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</si>
  <si>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</si>
  <si>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</si>
  <si>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</si>
  <si>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</si>
  <si>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значение, прошлых лет</t>
  </si>
  <si>
    <t>Возврат остатков субсидий, субвенций и иных межбюджетных трансфертов, имеющих целевое значение, прошлых лет</t>
  </si>
  <si>
    <t>ВСЕГО</t>
  </si>
  <si>
    <t>Оценка исполнения бюджета ЗАТО г.Североморск по расходам за 2024 год</t>
  </si>
  <si>
    <t>Единица измерения: руб.</t>
  </si>
  <si>
    <t>Разд.</t>
  </si>
  <si>
    <t>Ц.ст.*</t>
  </si>
  <si>
    <t>Исполнено за 2023 год</t>
  </si>
  <si>
    <t>2024 год  (по состоянию на 01.11.2024)</t>
  </si>
  <si>
    <t xml:space="preserve">Ожидаемое исполнение </t>
  </si>
  <si>
    <t>Утверждено Сводной бюджетной росписью на 2024 год</t>
  </si>
  <si>
    <t>Финансирование на 01.11.2024</t>
  </si>
  <si>
    <t>ОБЩЕГОСУДАРСТВЕННЫЕ ВОПРОСЫ</t>
  </si>
  <si>
    <t>0100</t>
  </si>
  <si>
    <t>0000000000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</si>
  <si>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</si>
  <si>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</si>
  <si>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Расходы на обеспечение функций главы муниципального образования</t>
  </si>
  <si>
    <t>0330101030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</si>
  <si>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</si>
  <si>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</si>
  <si>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Расходы на выплаты по оплате труда главы муниципального образования</t>
  </si>
  <si>
    <t>9020001010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</si>
  <si>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</si>
  <si>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</si>
  <si>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</si>
  <si>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</si>
  <si>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</si>
  <si>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</si>
  <si>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</si>
  <si>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</si>
  <si>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</si>
  <si>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</si>
  <si>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</si>
  <si>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</si>
  <si>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</si>
  <si>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</si>
  <si>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</si>
  <si>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</si>
  <si>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</si>
  <si>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</si>
  <si>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</si>
  <si>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</si>
  <si>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Расходы на выплаты по оплате труда работников органов местного самоуправления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</si>
  <si>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</si>
  <si>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</si>
  <si>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</si>
  <si>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901007751U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</si>
  <si>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</si>
  <si>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</si>
  <si>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0310106010</t>
  </si>
  <si>
    <t>0330206030</t>
  </si>
  <si>
    <t>0510806010</t>
  </si>
  <si>
    <t>0660406010</t>
  </si>
  <si>
    <t>0660408300</t>
  </si>
  <si>
    <t>0710106010</t>
  </si>
  <si>
    <t>0710108300</t>
  </si>
  <si>
    <t>9020006010</t>
  </si>
  <si>
    <t>9020008300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</si>
  <si>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</si>
  <si>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</si>
  <si>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</si>
  <si>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</si>
  <si>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</si>
  <si>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</si>
  <si>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</si>
  <si>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</si>
  <si>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</si>
  <si>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</si>
  <si>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</si>
  <si>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</si>
  <si>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0107</t>
  </si>
  <si>
    <t>Обеспечение проведения выборов и референдумов в ЗАТО г. Североморск</t>
  </si>
  <si>
    <t>90200Б9150</t>
  </si>
  <si>
    <t>Резервные фонды</t>
  </si>
  <si>
    <t>0111</t>
  </si>
  <si>
    <t>Резервный фонд администрации ЗАТО г. Североморск</t>
  </si>
  <si>
    <t>90200Б9130</t>
  </si>
  <si>
    <t>Другие общегосударственные вопросы</t>
  </si>
  <si>
    <t>0113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</si>
  <si>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</si>
  <si>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</si>
  <si>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</si>
  <si>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</si>
  <si>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</si>
  <si>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</si>
  <si>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Расходы связанные с содержанием, обслуживанием,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</si>
  <si>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</si>
  <si>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</si>
  <si>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</si>
  <si>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</si>
  <si>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</si>
  <si>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</si>
  <si>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</si>
  <si>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</si>
  <si>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>Расходы муниципальных бюджетных и автономных учреждений на оплату труда и начислений на выплаты по оплате труда</t>
  </si>
  <si>
    <t>03107М0910</t>
  </si>
  <si>
    <t>Расходы муниципальных бюджетных и автономных учреждений на содержание имущества</t>
  </si>
  <si>
    <t>03107М0920</t>
  </si>
  <si>
    <t>Расходы муниципальных бюджетных и автономных учреждений на оплату коммунальных услуг</t>
  </si>
  <si>
    <t>03107М0930</t>
  </si>
  <si>
    <t>Прочие расходы муниципальных бюджетных и автономных учреждений на обеспечение деятельности (оказание услуг)</t>
  </si>
  <si>
    <t>03107М0940</t>
  </si>
  <si>
    <t>Укрепление материально-технической базы муниципальных учреждений</t>
  </si>
  <si>
    <t>03107Б1010</t>
  </si>
  <si>
    <t>Ремонт и капитальный ремонт имущества муниципальных учреждений</t>
  </si>
  <si>
    <t>03107Б1020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</si>
  <si>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</si>
  <si>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</si>
  <si>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</si>
  <si>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</si>
  <si>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Сопровождение и модернизация официальных интернет-ресурсов ОМСУ ЗАТО г.Североморск</t>
  </si>
  <si>
    <t>03204Б2450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</si>
  <si>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</si>
  <si>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</si>
  <si>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</si>
  <si>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</si>
  <si>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</si>
  <si>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</si>
  <si>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Исполнение судебных актов по обращению взыскания на средства бюджета муниципального образования</t>
  </si>
  <si>
    <t>90200Б9000</t>
  </si>
  <si>
    <t>Уплата налогов, сборов, пеней, штрафов</t>
  </si>
  <si>
    <t>90200Б9090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</si>
  <si>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</si>
  <si>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</si>
  <si>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</si>
  <si>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</si>
  <si>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>904007751U</t>
  </si>
  <si>
    <t>905007751U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</si>
  <si>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</si>
  <si>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</si>
  <si>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</si>
  <si>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</si>
  <si>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</si>
  <si>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9020059300</t>
  </si>
  <si>
    <t>Гражданская оборона</t>
  </si>
  <si>
    <t>0309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</si>
  <si>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</si>
  <si>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</si>
  <si>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</si>
  <si>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</si>
  <si>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</si>
  <si>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</si>
  <si>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0190113060</t>
  </si>
  <si>
    <t>01901Б0200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</si>
  <si>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</si>
  <si>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</si>
  <si>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</si>
  <si>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0314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</si>
  <si>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</si>
  <si>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</si>
  <si>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</si>
  <si>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</si>
  <si>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</si>
  <si>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</si>
  <si>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</si>
  <si>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</si>
  <si>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</si>
  <si>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</si>
  <si>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</si>
  <si>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</si>
  <si>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НАЦИОНАЛЬНАЯ ЭКОНОМИКА</t>
  </si>
  <si>
    <t>0400</t>
  </si>
  <si>
    <t>Сельское хозяйство и рыболовство</t>
  </si>
  <si>
    <t>0405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</si>
  <si>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</si>
  <si>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</si>
  <si>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</si>
  <si>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</si>
  <si>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</si>
  <si>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Дорожное хозяйство (дорожные фонды)</t>
  </si>
  <si>
    <t>0409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</si>
  <si>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</si>
  <si>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</si>
  <si>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</si>
  <si>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</si>
  <si>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</si>
  <si>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</si>
  <si>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</si>
  <si>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</si>
  <si>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</si>
  <si>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</si>
  <si>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</si>
  <si>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</si>
  <si>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</si>
  <si>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</si>
  <si>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</si>
  <si>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</si>
  <si>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Содержание автомобильных дорог общего пользования и инженерных сооружений на них в границах городских округов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</si>
  <si>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</si>
  <si>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</si>
  <si>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</si>
  <si>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</si>
  <si>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</si>
  <si>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</si>
  <si>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</si>
  <si>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Связь и информатика</t>
  </si>
  <si>
    <t>0410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</si>
  <si>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</si>
  <si>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</si>
  <si>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</si>
  <si>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</si>
  <si>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</si>
  <si>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0412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</si>
  <si>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</si>
  <si>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</si>
  <si>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Предоставление грантов субъектам малого и среднего предпринимательства</t>
  </si>
  <si>
    <t>02102Б2420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</si>
  <si>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</si>
  <si>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</si>
  <si>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</si>
  <si>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</si>
  <si>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</si>
  <si>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</si>
  <si>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</si>
  <si>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</si>
  <si>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</si>
  <si>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</si>
  <si>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</si>
  <si>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</si>
  <si>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904007740U</t>
  </si>
  <si>
    <t>ЖИЛИЩНО-КОММУНАЛЬНОЕ ХОЗЯЙСТВО</t>
  </si>
  <si>
    <t>0500</t>
  </si>
  <si>
    <t>Жилищное хозяйство</t>
  </si>
  <si>
    <t>0501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</si>
  <si>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</si>
  <si>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</si>
  <si>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Софинансирование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</si>
  <si>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</si>
  <si>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</si>
  <si>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</si>
  <si>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04502L5060</t>
  </si>
  <si>
    <t>Содержание пустующих муниципальных жилых помещений</t>
  </si>
  <si>
    <t>04502Б2670</t>
  </si>
  <si>
    <t>Коммунальное хозяйство</t>
  </si>
  <si>
    <t>0502</t>
  </si>
  <si>
    <t>Строительство и реконструкция (модернизация) объектов питьевого водоснабжения</t>
  </si>
  <si>
    <t>031F552430</t>
  </si>
  <si>
    <t>031F5А2430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</si>
  <si>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</si>
  <si>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</si>
  <si>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Внедрение энергосберегающих технологий при эксплуатации сетей уличного освещения</t>
  </si>
  <si>
    <t>04302Б2470</t>
  </si>
  <si>
    <t>Субсидия бюджетам муниципальных образований на подготовку к отопительному периоду</t>
  </si>
  <si>
    <t>0440170760</t>
  </si>
  <si>
    <t>Софинансирование мероприятий на подготовку к отопительному периоду</t>
  </si>
  <si>
    <t>04401S0760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</si>
  <si>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</si>
  <si>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</si>
  <si>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</si>
  <si>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</si>
  <si>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</t>
  </si>
  <si>
    <t>04401S9605</t>
  </si>
  <si>
    <t>Разработка и утверждение схемы теплоснабжения и водоснабжения, программы комплексного развития систем коммунальной инфраструктуры</t>
  </si>
  <si>
    <t>04402Б2490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</si>
  <si>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</si>
  <si>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</si>
  <si>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</si>
  <si>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>0503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</si>
  <si>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</si>
  <si>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</si>
  <si>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</si>
  <si>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</si>
  <si>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</si>
  <si>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</si>
  <si>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Увеличение общей протяженности линий сети уличного освещения</t>
  </si>
  <si>
    <t>04202Б2860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</si>
  <si>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</si>
  <si>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</si>
  <si>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</si>
  <si>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</si>
  <si>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Установка (демонтаж) элементов прочего благоустройства</t>
  </si>
  <si>
    <t>04601Б2730</t>
  </si>
  <si>
    <t>Реализация проектов развития социальной и инженерной инфраструктур</t>
  </si>
  <si>
    <t>0460277300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</si>
  <si>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</si>
  <si>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</si>
  <si>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Софинансирование расходов на приобретение коммунальной техники для уборки территории муниципального образования</t>
  </si>
  <si>
    <t>04602S3160</t>
  </si>
  <si>
    <t>04602L5060</t>
  </si>
  <si>
    <t>04602Б2990</t>
  </si>
  <si>
    <t>04603Б2700</t>
  </si>
  <si>
    <t>04603Б2730</t>
  </si>
  <si>
    <t>Праздничное оформление территории муниципального образования</t>
  </si>
  <si>
    <t>04603Б2890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</si>
  <si>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</si>
  <si>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</si>
  <si>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</si>
  <si>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</si>
  <si>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</si>
  <si>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</si>
  <si>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04604М0910</t>
  </si>
  <si>
    <t>04604М0920</t>
  </si>
  <si>
    <t>04604М0930</t>
  </si>
  <si>
    <t>04604М0940</t>
  </si>
  <si>
    <t xml:space="preserve">Укрепление материально-технической базы муниципальных учреждений  </t>
  </si>
  <si>
    <t>04604Б1010</t>
  </si>
  <si>
    <t>Содержание объектов озеленения</t>
  </si>
  <si>
    <t>04701Б2800</t>
  </si>
  <si>
    <t>Благоустройство территорий парков и скверов</t>
  </si>
  <si>
    <t>04701Б2840</t>
  </si>
  <si>
    <t>Прочие мероприятия по благоустройству дворовых территорий</t>
  </si>
  <si>
    <t>08001Б2520</t>
  </si>
  <si>
    <t>Прочие мероприятия по благоустройству общественных территорий</t>
  </si>
  <si>
    <t>08002Б2510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</si>
  <si>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</si>
  <si>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</si>
  <si>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</si>
  <si>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</si>
  <si>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</si>
  <si>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</si>
  <si>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Подготовительные работы, направленные на развитие и модернизацию инфраструктуры городской среды</t>
  </si>
  <si>
    <t>08004Б2920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</si>
  <si>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</si>
  <si>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</si>
  <si>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</si>
  <si>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</si>
  <si>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</si>
  <si>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</si>
  <si>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</si>
  <si>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905007740U</t>
  </si>
  <si>
    <t>Другие вопросы в области жилищно-коммунального хозяйства</t>
  </si>
  <si>
    <t>0505</t>
  </si>
  <si>
    <t>0460713060</t>
  </si>
  <si>
    <t>04607Б0200</t>
  </si>
  <si>
    <t>ОХРАНА ОКРУЖАЮЩЕЙ СРЕДЫ</t>
  </si>
  <si>
    <t>0600</t>
  </si>
  <si>
    <t>Другие вопросы в области охраны окружающей среды</t>
  </si>
  <si>
    <t>0605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</si>
  <si>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</si>
  <si>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</si>
  <si>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ОБРАЗОВАНИЕ</t>
  </si>
  <si>
    <t>0700</t>
  </si>
  <si>
    <t>Дошкольное образование</t>
  </si>
  <si>
    <t>0701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</si>
  <si>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</si>
  <si>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</si>
  <si>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</si>
  <si>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</si>
  <si>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</si>
  <si>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</si>
  <si>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</si>
  <si>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-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</si>
  <si>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</si>
  <si>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</si>
  <si>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</si>
  <si>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</si>
  <si>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</si>
  <si>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</si>
  <si>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</si>
  <si>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</si>
  <si>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05101М0910</t>
  </si>
  <si>
    <t>05101М0920</t>
  </si>
  <si>
    <t>05101М0930</t>
  </si>
  <si>
    <t>05101М0940</t>
  </si>
  <si>
    <t>05101Б1010</t>
  </si>
  <si>
    <t>05101Б1020</t>
  </si>
  <si>
    <t>Развитие кадрового потенциала системы дошкольного, общего и дополнительного образования</t>
  </si>
  <si>
    <t>05102Б1700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</si>
  <si>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</si>
  <si>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</si>
  <si>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</si>
  <si>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</si>
  <si>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</si>
  <si>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</si>
  <si>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</si>
  <si>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</si>
  <si>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выполнение работ по благоустройству прилегающих территорий образовательных организаций (за счет средств резервного фонда Правительства Мурманской области)</t>
  </si>
  <si>
    <t>051017744U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</si>
  <si>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</si>
  <si>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</si>
  <si>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</si>
  <si>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</si>
  <si>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</si>
  <si>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</si>
  <si>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05101А0500</t>
  </si>
  <si>
    <t>Организация и проведение оценки качества образования</t>
  </si>
  <si>
    <t>05101Б1200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</si>
  <si>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</si>
  <si>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</si>
  <si>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</si>
  <si>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</si>
  <si>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</si>
  <si>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</si>
  <si>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</si>
  <si>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</si>
  <si>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</si>
  <si>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</si>
  <si>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</si>
  <si>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</si>
  <si>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</si>
  <si>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</si>
  <si>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</si>
  <si>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</si>
  <si>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</si>
  <si>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</si>
  <si>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</si>
  <si>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</si>
  <si>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</si>
  <si>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</si>
  <si>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</si>
  <si>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</si>
  <si>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</si>
  <si>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</si>
  <si>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</si>
  <si>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</si>
  <si>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</si>
  <si>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</si>
  <si>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</si>
  <si>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</si>
  <si>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Дополнительное образование детей</t>
  </si>
  <si>
    <t>0703</t>
  </si>
  <si>
    <t>Субсидии на оказание услуг в сфере дополнительного образования (на конкурсной основе)</t>
  </si>
  <si>
    <t>02301Б0730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</si>
  <si>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</si>
  <si>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</si>
  <si>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</si>
  <si>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</si>
  <si>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</si>
  <si>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</si>
  <si>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на открытие спортивных пространств для молодежи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</si>
  <si>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</si>
  <si>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</si>
  <si>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</si>
  <si>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0610113060</t>
  </si>
  <si>
    <t>0610171100</t>
  </si>
  <si>
    <t>06101S1100</t>
  </si>
  <si>
    <t>06101Б0100</t>
  </si>
  <si>
    <t>06101М0910</t>
  </si>
  <si>
    <t>06101М0920</t>
  </si>
  <si>
    <t>06101М0930</t>
  </si>
  <si>
    <t>06101М0940</t>
  </si>
  <si>
    <t>06102Б1010</t>
  </si>
  <si>
    <t>06102Б1020</t>
  </si>
  <si>
    <t>Создание виртуальных концертных залов</t>
  </si>
  <si>
    <t>061A354530</t>
  </si>
  <si>
    <t>Молодежная политика</t>
  </si>
  <si>
    <t>0707</t>
  </si>
  <si>
    <t>0110113060</t>
  </si>
  <si>
    <t>01101Б0100</t>
  </si>
  <si>
    <t>01101М0910</t>
  </si>
  <si>
    <t>01101М0920</t>
  </si>
  <si>
    <t>01101М0930</t>
  </si>
  <si>
    <t>01101М0940</t>
  </si>
  <si>
    <t>01101Б2990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</si>
  <si>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</si>
  <si>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</si>
  <si>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</si>
  <si>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</si>
  <si>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</si>
  <si>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</si>
  <si>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</si>
  <si>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</si>
  <si>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</si>
  <si>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Расходы на создание молодежного пространства</t>
  </si>
  <si>
    <t>01102Б2170</t>
  </si>
  <si>
    <t>01301Б2990</t>
  </si>
  <si>
    <t>Другие вопросы в области образования</t>
  </si>
  <si>
    <t>0709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</si>
  <si>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</si>
  <si>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</si>
  <si>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</si>
  <si>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</si>
  <si>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</si>
  <si>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</si>
  <si>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0510513060</t>
  </si>
  <si>
    <t>05105Б0100</t>
  </si>
  <si>
    <t>05105М0910</t>
  </si>
  <si>
    <t>05105М0920</t>
  </si>
  <si>
    <t>05105М0930</t>
  </si>
  <si>
    <t>05105М0940</t>
  </si>
  <si>
    <t>0510613060</t>
  </si>
  <si>
    <t>05106Б0100</t>
  </si>
  <si>
    <t>05106М0910</t>
  </si>
  <si>
    <t>05106М0920</t>
  </si>
  <si>
    <t>05106М0930</t>
  </si>
  <si>
    <t>05106М0940</t>
  </si>
  <si>
    <t>0510713060</t>
  </si>
  <si>
    <t>05107Б0100</t>
  </si>
  <si>
    <t>05107М0910</t>
  </si>
  <si>
    <t>05107М0920</t>
  </si>
  <si>
    <t>05107М0930</t>
  </si>
  <si>
    <t>05107М0940</t>
  </si>
  <si>
    <t>0520113060</t>
  </si>
  <si>
    <t>05201Б0100</t>
  </si>
  <si>
    <t>05201М0920</t>
  </si>
  <si>
    <t>05201М0930</t>
  </si>
  <si>
    <t>05201М0940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</si>
  <si>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</si>
  <si>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</si>
  <si>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</si>
  <si>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</si>
  <si>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</si>
  <si>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</si>
  <si>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</si>
  <si>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</si>
  <si>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</si>
  <si>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</si>
  <si>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</si>
  <si>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</si>
  <si>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909007736U</t>
  </si>
  <si>
    <t>909007740U</t>
  </si>
  <si>
    <t>КУЛЬТУРА, КИНЕМАТОГРАФИЯ</t>
  </si>
  <si>
    <t>0800</t>
  </si>
  <si>
    <t>Культура</t>
  </si>
  <si>
    <t>0801</t>
  </si>
  <si>
    <t>Субсидии на организацию и проведение массовых меропиятий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</si>
  <si>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</si>
  <si>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</si>
  <si>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</si>
  <si>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</si>
  <si>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</si>
  <si>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</si>
  <si>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</si>
  <si>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</si>
  <si>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</si>
  <si>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06201М0910</t>
  </si>
  <si>
    <t>06201М0920</t>
  </si>
  <si>
    <t>06201М0930</t>
  </si>
  <si>
    <t>06201М0940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</si>
  <si>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</si>
  <si>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</si>
  <si>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06202Б1010</t>
  </si>
  <si>
    <t>06202Б1020</t>
  </si>
  <si>
    <t>0630113060</t>
  </si>
  <si>
    <t>0630171100</t>
  </si>
  <si>
    <t>06301S1100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</si>
  <si>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</si>
  <si>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</si>
  <si>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</si>
  <si>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</si>
  <si>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</si>
  <si>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</si>
  <si>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</si>
  <si>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06301М0910</t>
  </si>
  <si>
    <t>06301М0920</t>
  </si>
  <si>
    <t>06301М0930</t>
  </si>
  <si>
    <t>06301М0940</t>
  </si>
  <si>
    <t>Расходы, связанные с проведением праздничных общегородских мероприятий</t>
  </si>
  <si>
    <t>06301Б1050</t>
  </si>
  <si>
    <t>06302Б1010</t>
  </si>
  <si>
    <t>06302Б1020</t>
  </si>
  <si>
    <t>063A255190</t>
  </si>
  <si>
    <t>Строительство объектов культурно-досугового типа</t>
  </si>
  <si>
    <t>06303Б4010</t>
  </si>
  <si>
    <t>0640113060</t>
  </si>
  <si>
    <t>06401Б0100</t>
  </si>
  <si>
    <t>06401М0910</t>
  </si>
  <si>
    <t>06401М0920</t>
  </si>
  <si>
    <t>06401М0930</t>
  </si>
  <si>
    <t>06401М0940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</si>
  <si>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</si>
  <si>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</si>
  <si>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</si>
  <si>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0804</t>
  </si>
  <si>
    <t>Реализация мероприятий по сохранению памятников истории и культуры ЗАТО г. Североморск</t>
  </si>
  <si>
    <t>06501Б1400</t>
  </si>
  <si>
    <t>0660113060</t>
  </si>
  <si>
    <t>06601Б0100</t>
  </si>
  <si>
    <t>06601М0910</t>
  </si>
  <si>
    <t>06601М0920</t>
  </si>
  <si>
    <t>06601М0930</t>
  </si>
  <si>
    <t>06601М0940</t>
  </si>
  <si>
    <t>0660213060</t>
  </si>
  <si>
    <t>06602Б0100</t>
  </si>
  <si>
    <t>06602М0910</t>
  </si>
  <si>
    <t>06602М0920</t>
  </si>
  <si>
    <t>06602М0940</t>
  </si>
  <si>
    <t>06605Б2180</t>
  </si>
  <si>
    <t>СОЦИАЛЬНАЯ ПОЛИТИКА</t>
  </si>
  <si>
    <t>1000</t>
  </si>
  <si>
    <t>Пенсионное обеспечение</t>
  </si>
  <si>
    <t>1001</t>
  </si>
  <si>
    <t>Доплата к пенсиям муниципальных служащих</t>
  </si>
  <si>
    <t>01401Б8900</t>
  </si>
  <si>
    <t>Социальное обеспечение населения</t>
  </si>
  <si>
    <t>1003</t>
  </si>
  <si>
    <t>Субвенция на возмещение расходов по гарантированному перечню услуг по погребению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</si>
  <si>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</si>
  <si>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</si>
  <si>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</si>
  <si>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</si>
  <si>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</si>
  <si>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</si>
  <si>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</si>
  <si>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</si>
  <si>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</si>
  <si>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резервного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</si>
  <si>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</si>
  <si>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</si>
  <si>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</si>
  <si>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</si>
  <si>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1004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</si>
  <si>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</si>
  <si>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</si>
  <si>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</si>
  <si>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</si>
  <si>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</si>
  <si>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</si>
  <si>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</si>
  <si>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</si>
  <si>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</si>
  <si>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</si>
  <si>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</si>
  <si>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</si>
  <si>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</si>
  <si>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1006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</si>
  <si>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</si>
  <si>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</si>
  <si>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Обеспечение доступности объектов муниципальной инфраструктуры для маломобильных групп населения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</si>
  <si>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</si>
  <si>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</si>
  <si>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</si>
  <si>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</si>
  <si>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9020075530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</si>
  <si>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</si>
  <si>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9020075560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</si>
  <si>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</si>
  <si>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</si>
  <si>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</si>
  <si>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</si>
  <si>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0120113060</t>
  </si>
  <si>
    <t>01201Б0100</t>
  </si>
  <si>
    <t>01201М0910</t>
  </si>
  <si>
    <t>01201М0920</t>
  </si>
  <si>
    <t>01201М0930</t>
  </si>
  <si>
    <t>01201М0940</t>
  </si>
  <si>
    <t>01201Б2180</t>
  </si>
  <si>
    <t>01201Б2990</t>
  </si>
  <si>
    <t>Субсидии из областного бюджета местным бюджетам на открытие спортивных пространств для молодежи</t>
  </si>
  <si>
    <t>0120271340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</si>
  <si>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</si>
  <si>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</si>
  <si>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</si>
  <si>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</si>
  <si>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1200</t>
  </si>
  <si>
    <t>Периодическая печать и издательства</t>
  </si>
  <si>
    <t>1202</t>
  </si>
  <si>
    <t>0660313060</t>
  </si>
  <si>
    <t>06603Б0100</t>
  </si>
  <si>
    <t>06603М0910</t>
  </si>
  <si>
    <t>06603М0920</t>
  </si>
  <si>
    <t>06603М0930</t>
  </si>
  <si>
    <t>06603М0940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</si>
  <si>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</si>
  <si>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</si>
  <si>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</si>
  <si>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</si>
  <si>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 ЗАТО г. Североморск</t>
  </si>
  <si>
    <t>07102Б2140</t>
  </si>
  <si>
    <t>ВСЕГО РАСХОДОВ:</t>
  </si>
  <si>
    <t xml:space="preserve">* - в направлении расходов элемент "М" (средства местного бюджета) в 13 разряде кода классификации расходов  изменен на элемент "Б" на весь период 2023-2027 годов в соответствии с указаниями Министерства финансов Российской Федерации </t>
  </si>
  <si>
    <t>Исключение: для отражения средств местного бюджета на выполнение муниципального задания в 2023 году применен элемент "М", 2024-2027 годах - элемент "Б" и новое направление расходов "Расходы на обеспечение деятельности подведомственных муниципальных бюджетных и автономных учреждений" ("Б100")</t>
  </si>
  <si>
    <t>Государственная пошлина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</si>
</sst>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\-??\ _₽_-;_-@_-"/>
    <numFmt numFmtId="165" formatCode="_-* #,##0.00_р_._-;\-* #,##0.00_р_._-;_-* \-??_р_._-;_-@_-"/>
    <numFmt numFmtId="166" formatCode="#,##0.00_ ;\-#,##0.00\ "/>
  </numFmts>
  <fonts count="20" x14ac:knownFonts="1">
    <font>
      <sz val="11"/>
      <name val="Calibri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5117038483843"/>
        <bgColor indexed="65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1">
    <xf numFmtId="0" fontId="1" fillId="0" borderId="0" xfId="0" applyNumberFormat="1" applyFont="1"/>
    <xf numFmtId="0" fontId="2" fillId="0" borderId="0" xfId="0" applyNumberFormat="1" applyFont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4" fontId="2" fillId="0" borderId="0" xfId="0" applyNumberFormat="1" applyFont="1" applyAlignment="1" applyProtection="1">
      <alignment horizontal="center"/>
      <protection locked="0"/>
    </xf>
    <xf numFmtId="4" fontId="3" fillId="0" borderId="0" xfId="0" applyNumberFormat="1" applyFont="1" applyAlignment="1" applyProtection="1">
      <alignment horizontal="center"/>
      <protection locked="0"/>
    </xf>
    <xf numFmtId="164" fontId="2" fillId="0" borderId="0" xfId="0" applyNumberFormat="1" applyFont="1" applyProtection="1">
      <protection locked="0"/>
    </xf>
    <xf numFmtId="4" fontId="4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shrinkToFit="1"/>
    </xf>
    <xf numFmtId="4" fontId="9" fillId="2" borderId="1" xfId="0" applyNumberFormat="1" applyFont="1" applyFill="1" applyBorder="1" applyAlignment="1">
      <alignment horizontal="center" vertical="top" shrinkToFit="1"/>
    </xf>
    <xf numFmtId="0" fontId="8" fillId="3" borderId="6" xfId="0" applyNumberFormat="1" applyFont="1" applyFill="1" applyBorder="1" applyAlignment="1">
      <alignment horizontal="left" vertical="top" wrapText="1"/>
    </xf>
    <xf numFmtId="4" fontId="8" fillId="3" borderId="1" xfId="0" applyNumberFormat="1" applyFont="1" applyFill="1" applyBorder="1" applyAlignment="1">
      <alignment horizontal="center" vertical="top" shrinkToFit="1"/>
    </xf>
    <xf numFmtId="0" fontId="8" fillId="0" borderId="6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shrinkToFit="1"/>
    </xf>
    <xf numFmtId="4" fontId="9" fillId="4" borderId="1" xfId="0" applyNumberFormat="1" applyFont="1" applyFill="1" applyBorder="1" applyAlignment="1" applyProtection="1">
      <alignment horizontal="center"/>
      <protection locked="0"/>
    </xf>
    <xf numFmtId="4" fontId="8" fillId="0" borderId="1" xfId="0" applyNumberFormat="1" applyFont="1" applyBorder="1" applyAlignment="1" applyProtection="1">
      <alignment horizontal="center"/>
      <protection locked="0"/>
    </xf>
    <xf numFmtId="4" fontId="9" fillId="0" borderId="1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shrinkToFit="1"/>
    </xf>
    <xf numFmtId="4" fontId="3" fillId="4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horizontal="center" vertical="center" shrinkToFit="1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shrinkToFit="1"/>
    </xf>
    <xf numFmtId="4" fontId="9" fillId="3" borderId="1" xfId="0" applyNumberFormat="1" applyFont="1" applyFill="1" applyBorder="1" applyAlignment="1">
      <alignment horizontal="center" vertical="top" shrinkToFit="1"/>
    </xf>
    <xf numFmtId="4" fontId="2" fillId="0" borderId="0" xfId="0" applyNumberFormat="1" applyFont="1" applyProtection="1">
      <protection locked="0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shrinkToFit="1"/>
    </xf>
    <xf numFmtId="4" fontId="9" fillId="3" borderId="1" xfId="0" applyNumberFormat="1" applyFont="1" applyFill="1" applyBorder="1" applyAlignment="1" applyProtection="1">
      <alignment horizontal="center" vertical="center"/>
      <protection locked="0"/>
    </xf>
    <xf numFmtId="4" fontId="9" fillId="3" borderId="1" xfId="0" applyNumberFormat="1" applyFont="1" applyFill="1" applyBorder="1" applyAlignment="1">
      <alignment horizontal="center" vertical="center" shrinkToFit="1"/>
    </xf>
    <xf numFmtId="164" fontId="2" fillId="4" borderId="0" xfId="0" applyNumberFormat="1" applyFont="1" applyFill="1" applyProtection="1">
      <protection locked="0"/>
    </xf>
    <xf numFmtId="0" fontId="8" fillId="3" borderId="6" xfId="0" applyNumberFormat="1" applyFont="1" applyFill="1" applyBorder="1" applyAlignment="1">
      <alignment horizontal="left" vertical="top" wrapText="1"/>
    </xf>
    <xf numFmtId="0" fontId="10" fillId="0" borderId="6" xfId="0" applyNumberFormat="1" applyFont="1" applyBorder="1" applyAlignment="1">
      <alignment horizontal="center" vertical="top" shrinkToFit="1"/>
    </xf>
    <xf numFmtId="4" fontId="10" fillId="0" borderId="1" xfId="0" applyNumberFormat="1" applyFont="1" applyBorder="1" applyAlignment="1">
      <alignment horizontal="center" vertical="top" shrinkToFit="1"/>
    </xf>
    <xf numFmtId="4" fontId="2" fillId="4" borderId="0" xfId="0" applyNumberFormat="1" applyFont="1" applyFill="1" applyAlignment="1" applyProtection="1">
      <alignment horizontal="center"/>
      <protection locked="0"/>
    </xf>
    <xf numFmtId="0" fontId="2" fillId="0" borderId="0" xfId="0" applyNumberFormat="1" applyFont="1" applyAlignment="1" applyProtection="1">
      <alignment horizontal="center" vertical="center"/>
      <protection locked="0"/>
    </xf>
    <xf numFmtId="0" fontId="1" fillId="0" borderId="0" xfId="0" applyNumberFormat="1" applyFont="1" applyProtection="1">
      <protection locked="0"/>
    </xf>
    <xf numFmtId="0" fontId="3" fillId="0" borderId="0" xfId="0" applyNumberFormat="1" applyFont="1" applyProtection="1"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4" fontId="1" fillId="0" borderId="0" xfId="0" applyNumberFormat="1" applyFont="1" applyProtection="1">
      <protection locked="0"/>
    </xf>
    <xf numFmtId="0" fontId="5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/>
    </xf>
    <xf numFmtId="0" fontId="11" fillId="0" borderId="0" xfId="0" applyNumberFormat="1" applyFont="1"/>
    <xf numFmtId="0" fontId="4" fillId="0" borderId="6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shrinkToFit="1"/>
    </xf>
    <xf numFmtId="1" fontId="8" fillId="0" borderId="2" xfId="0" applyNumberFormat="1" applyFont="1" applyBorder="1" applyAlignment="1">
      <alignment horizontal="center" vertical="center" shrinkToFit="1"/>
    </xf>
    <xf numFmtId="4" fontId="8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shrinkToFit="1"/>
    </xf>
    <xf numFmtId="4" fontId="8" fillId="0" borderId="1" xfId="0" applyNumberFormat="1" applyFont="1" applyBorder="1" applyAlignment="1">
      <alignment horizontal="center" vertical="center" shrinkToFi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shrinkToFit="1"/>
    </xf>
    <xf numFmtId="4" fontId="3" fillId="0" borderId="12" xfId="0" applyNumberFormat="1" applyFont="1" applyBorder="1" applyAlignment="1" applyProtection="1">
      <alignment horizontal="center" vertical="center" wrapText="1"/>
      <protection locked="0"/>
    </xf>
    <xf numFmtId="4" fontId="8" fillId="0" borderId="13" xfId="0" applyNumberFormat="1" applyFont="1" applyBorder="1" applyAlignment="1">
      <alignment horizontal="center" vertical="center" shrinkToFit="1"/>
    </xf>
    <xf numFmtId="4" fontId="8" fillId="0" borderId="12" xfId="0" applyNumberFormat="1" applyFont="1" applyBorder="1" applyAlignment="1">
      <alignment horizontal="center" vertical="center" shrinkToFit="1"/>
    </xf>
    <xf numFmtId="1" fontId="4" fillId="0" borderId="1" xfId="0" applyNumberFormat="1" applyFont="1" applyBorder="1" applyAlignment="1">
      <alignment horizontal="center" vertical="center" shrinkToFit="1"/>
    </xf>
    <xf numFmtId="4" fontId="4" fillId="0" borderId="11" xfId="0" applyNumberFormat="1" applyFont="1" applyBorder="1" applyAlignment="1">
      <alignment horizontal="center" vertical="center" shrinkToFit="1"/>
    </xf>
    <xf numFmtId="4" fontId="4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  <protection locked="0"/>
    </xf>
    <xf numFmtId="4" fontId="4" fillId="0" borderId="6" xfId="0" applyNumberFormat="1" applyFont="1" applyBorder="1" applyAlignment="1">
      <alignment horizontal="center" vertical="center" shrinkToFit="1"/>
    </xf>
    <xf numFmtId="4" fontId="3" fillId="0" borderId="6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4" fontId="4" fillId="0" borderId="10" xfId="0" applyNumberFormat="1" applyFont="1" applyBorder="1" applyAlignment="1">
      <alignment horizontal="center" vertical="center" shrinkToFit="1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4" fontId="3" fillId="0" borderId="10" xfId="0" applyNumberFormat="1" applyFont="1" applyBorder="1" applyAlignment="1" applyProtection="1">
      <alignment horizontal="center" vertical="center" wrapText="1"/>
      <protection locked="0"/>
    </xf>
    <xf numFmtId="1" fontId="4" fillId="0" borderId="6" xfId="0" applyNumberFormat="1" applyFont="1" applyBorder="1" applyAlignment="1">
      <alignment horizontal="center" vertical="center" shrinkToFit="1"/>
    </xf>
    <xf numFmtId="1" fontId="8" fillId="0" borderId="12" xfId="0" applyNumberFormat="1" applyFont="1" applyBorder="1" applyAlignment="1">
      <alignment horizontal="center" vertical="center" shrinkToFit="1"/>
    </xf>
    <xf numFmtId="4" fontId="8" fillId="0" borderId="11" xfId="0" applyNumberFormat="1" applyFont="1" applyBorder="1" applyAlignment="1">
      <alignment horizontal="center" vertical="center" shrinkToFit="1"/>
    </xf>
    <xf numFmtId="1" fontId="4" fillId="0" borderId="10" xfId="0" applyNumberFormat="1" applyFont="1" applyBorder="1" applyAlignment="1">
      <alignment horizontal="center" vertical="center" shrinkToFit="1"/>
    </xf>
    <xf numFmtId="4" fontId="4" fillId="0" borderId="2" xfId="0" applyNumberFormat="1" applyFont="1" applyBorder="1" applyAlignment="1">
      <alignment horizontal="center" vertical="center" shrinkToFit="1"/>
    </xf>
    <xf numFmtId="4" fontId="8" fillId="0" borderId="6" xfId="0" applyNumberFormat="1" applyFont="1" applyBorder="1" applyAlignment="1">
      <alignment horizontal="center" vertical="center" shrinkToFit="1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Alignment="1">
      <alignment horizontal="center" vertical="center" shrinkToFit="1"/>
    </xf>
    <xf numFmtId="4" fontId="4" fillId="0" borderId="6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 applyProtection="1">
      <alignment horizontal="center" vertical="center" wrapText="1"/>
      <protection locked="0"/>
    </xf>
    <xf numFmtId="165" fontId="15" fillId="4" borderId="1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shrinkToFit="1"/>
    </xf>
    <xf numFmtId="4" fontId="4" fillId="0" borderId="0" xfId="0" applyNumberFormat="1" applyFont="1" applyAlignment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Alignment="1">
      <alignment horizontal="center" vertical="center" shrinkToFit="1"/>
    </xf>
    <xf numFmtId="1" fontId="4" fillId="4" borderId="1" xfId="0" applyNumberFormat="1" applyFont="1" applyFill="1" applyBorder="1" applyAlignment="1">
      <alignment horizontal="center" vertical="center" shrinkToFit="1"/>
    </xf>
    <xf numFmtId="4" fontId="4" fillId="4" borderId="6" xfId="0" applyNumberFormat="1" applyFont="1" applyFill="1" applyBorder="1" applyAlignment="1">
      <alignment horizontal="center" vertical="center" shrinkToFi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Protection="1">
      <protection locked="0"/>
    </xf>
    <xf numFmtId="4" fontId="16" fillId="0" borderId="0" xfId="0" applyNumberFormat="1" applyFont="1" applyProtection="1">
      <protection locked="0"/>
    </xf>
    <xf numFmtId="4" fontId="3" fillId="0" borderId="0" xfId="0" applyNumberFormat="1" applyFont="1" applyProtection="1">
      <protection locked="0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/>
    </xf>
    <xf numFmtId="14" fontId="17" fillId="0" borderId="14" xfId="0" applyNumberFormat="1" applyFont="1" applyBorder="1" applyAlignment="1">
      <alignment horizontal="left" vertical="top" wrapText="1"/>
    </xf>
    <xf numFmtId="14" fontId="17" fillId="0" borderId="15" xfId="0" applyNumberFormat="1" applyFont="1" applyBorder="1" applyAlignment="1">
      <alignment horizontal="left" vertical="top" wrapText="1"/>
    </xf>
    <xf numFmtId="14" fontId="17" fillId="0" borderId="16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0" fontId="8" fillId="0" borderId="1" xfId="0" applyNumberFormat="1" applyFont="1" applyBorder="1" applyAlignment="1">
      <alignment horizontal="left"/>
    </xf>
    <xf numFmtId="0" fontId="8" fillId="0" borderId="7" xfId="0" applyNumberFormat="1" applyFont="1" applyBorder="1" applyAlignment="1">
      <alignment horizontal="left"/>
    </xf>
    <xf numFmtId="0" fontId="8" fillId="0" borderId="3" xfId="0" applyNumberFormat="1" applyFont="1" applyBorder="1" applyAlignment="1">
      <alignment horizontal="left"/>
    </xf>
    <xf numFmtId="0" fontId="4" fillId="0" borderId="0" xfId="0" applyNumberFormat="1" applyFont="1" applyAlignment="1">
      <alignment horizontal="right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164" fontId="18" fillId="0" borderId="0" xfId="0" applyNumberFormat="1" applyFont="1" applyProtection="1">
      <protection locked="0"/>
    </xf>
    <xf numFmtId="0" fontId="18" fillId="0" borderId="0" xfId="0" applyNumberFormat="1" applyFont="1" applyProtection="1">
      <protection locked="0"/>
    </xf>
    <xf numFmtId="0" fontId="3" fillId="5" borderId="1" xfId="0" applyNumberFormat="1" applyFont="1" applyFill="1" applyBorder="1" applyAlignment="1">
      <alignment horizontal="left" vertical="center" wrapText="1"/>
    </xf>
    <xf numFmtId="0" fontId="3" fillId="5" borderId="1" xfId="0" applyNumberFormat="1" applyFont="1" applyFill="1" applyBorder="1" applyAlignment="1">
      <alignment vertical="top" wrapText="1"/>
    </xf>
    <xf numFmtId="0" fontId="2" fillId="5" borderId="0" xfId="0" applyNumberFormat="1" applyFont="1" applyFill="1" applyProtection="1">
      <protection locked="0"/>
    </xf>
    <xf numFmtId="0" fontId="1" fillId="5" borderId="0" xfId="0" applyNumberFormat="1" applyFont="1" applyFill="1" applyProtection="1">
      <protection locked="0"/>
    </xf>
    <xf numFmtId="0" fontId="19" fillId="5" borderId="0" xfId="0" applyNumberFormat="1" applyFont="1" applyFill="1" applyAlignment="1">
      <alignment horizontal="center"/>
    </xf>
    <xf numFmtId="0" fontId="3" fillId="5" borderId="1" xfId="0" applyNumberFormat="1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vertical="top" wrapText="1"/>
    </xf>
    <xf numFmtId="49" fontId="3" fillId="5" borderId="1" xfId="0" applyNumberFormat="1" applyFont="1" applyFill="1" applyBorder="1" applyAlignment="1">
      <alignment vertical="top" wrapText="1"/>
    </xf>
    <xf numFmtId="0" fontId="3" fillId="5" borderId="2" xfId="0" applyNumberFormat="1" applyFont="1" applyFill="1" applyBorder="1" applyAlignment="1">
      <alignment vertical="top" wrapText="1"/>
    </xf>
    <xf numFmtId="0" fontId="9" fillId="5" borderId="1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vertical="top" wrapText="1"/>
    </xf>
    <xf numFmtId="0" fontId="3" fillId="5" borderId="12" xfId="0" applyNumberFormat="1" applyFont="1" applyFill="1" applyBorder="1" applyAlignment="1">
      <alignment vertical="top" wrapText="1"/>
    </xf>
    <xf numFmtId="0" fontId="9" fillId="5" borderId="1" xfId="0" applyNumberFormat="1" applyFont="1" applyFill="1" applyBorder="1" applyAlignment="1">
      <alignment horizontal="left" vertical="center" wrapText="1"/>
    </xf>
    <xf numFmtId="0" fontId="3" fillId="5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pane ySplit="7" topLeftCell="A8" activePane="bottomLeft" state="frozen"/>
      <selection pane="bottomLeft" activeCell="E10" sqref="E10"/>
    </sheetView>
  </sheetViews>
  <sheetFormatPr defaultColWidth="9.140625" defaultRowHeight="15" x14ac:dyDescent="0.25"/>
  <cols>
    <col min="1" max="1" width="56" style="1" customWidth="1"/>
    <col min="2" max="2" width="18.85546875" style="2" customWidth="1"/>
    <col min="3" max="4" width="18.85546875" style="3" customWidth="1"/>
    <col min="5" max="5" width="18.85546875" style="4" customWidth="1"/>
    <col min="6" max="6" width="15.85546875" style="5" bestFit="1" customWidth="1"/>
    <col min="7" max="7" width="18.85546875" style="1" customWidth="1"/>
    <col min="8" max="8" width="9.140625" style="1" bestFit="1" customWidth="1"/>
    <col min="9" max="16384" width="9.140625" style="1"/>
  </cols>
  <sheetData>
    <row r="1" spans="1:5" x14ac:dyDescent="0.25">
      <c r="A1" s="116"/>
      <c r="B1" s="116"/>
      <c r="C1" s="116"/>
      <c r="D1" s="6"/>
      <c r="E1" s="6"/>
    </row>
    <row r="2" spans="1:5" ht="15.2" customHeight="1" x14ac:dyDescent="0.25">
      <c r="A2" s="116"/>
      <c r="B2" s="116"/>
      <c r="C2" s="116"/>
      <c r="D2" s="6"/>
      <c r="E2" s="6"/>
    </row>
    <row r="3" spans="1:5" ht="15.95" customHeight="1" x14ac:dyDescent="0.25">
      <c r="A3" s="117" t="s">
        <v>0</v>
      </c>
      <c r="B3" s="117"/>
      <c r="C3" s="117"/>
      <c r="D3" s="117"/>
      <c r="E3" s="117"/>
    </row>
    <row r="4" spans="1:5" ht="15.75" customHeight="1" x14ac:dyDescent="0.25">
      <c r="A4" s="118"/>
      <c r="B4" s="118"/>
      <c r="C4" s="118"/>
      <c r="D4" s="118"/>
      <c r="E4" s="118"/>
    </row>
    <row r="5" spans="1:5" ht="12.75" customHeight="1" x14ac:dyDescent="0.25">
      <c r="A5" s="119" t="s">
        <v>1</v>
      </c>
      <c r="B5" s="119"/>
      <c r="C5" s="119"/>
      <c r="D5" s="119"/>
      <c r="E5" s="119"/>
    </row>
    <row r="6" spans="1:5" ht="26.25" customHeight="1" x14ac:dyDescent="0.25">
      <c r="A6" s="108" t="s">
        <v>2</v>
      </c>
      <c r="B6" s="110" t="s">
        <v>3</v>
      </c>
      <c r="C6" s="112" t="s">
        <v>4</v>
      </c>
      <c r="D6" s="113"/>
      <c r="E6" s="114" t="s">
        <v>5</v>
      </c>
    </row>
    <row r="7" spans="1:5" ht="25.5" x14ac:dyDescent="0.25">
      <c r="A7" s="109"/>
      <c r="B7" s="111"/>
      <c r="C7" s="9" t="s">
        <v>6</v>
      </c>
      <c r="D7" s="8" t="s">
        <v>7</v>
      </c>
      <c r="E7" s="115"/>
    </row>
    <row r="8" spans="1:5" x14ac:dyDescent="0.25">
      <c r="A8" s="10" t="s">
        <v>8</v>
      </c>
      <c r="B8" s="11">
        <f>B9+B21</f>
        <v>1521555658.9399998</v>
      </c>
      <c r="C8" s="11">
        <f>C9+C21</f>
        <v>1573065660.47</v>
      </c>
      <c r="D8" s="11">
        <f>D9+D21</f>
        <v>1298184327.7199998</v>
      </c>
      <c r="E8" s="12">
        <f>E9+E21</f>
        <v>1617815155.1100001</v>
      </c>
    </row>
    <row r="9" spans="1:5" x14ac:dyDescent="0.25">
      <c r="A9" s="13" t="s">
        <v>9</v>
      </c>
      <c r="B9" s="14">
        <f>B10+B11+B12+B16+B20</f>
        <v>1375060439.4599998</v>
      </c>
      <c r="C9" s="14">
        <f>C10+C11+C12+C16+C20</f>
        <v>1391251268</v>
      </c>
      <c r="D9" s="14">
        <f>D10+D11+D12+D16+D20</f>
        <v>1107410543.1799998</v>
      </c>
      <c r="E9" s="14">
        <f>E10+E11+E12+E16+E20+E19</f>
        <v>1403771401.73</v>
      </c>
    </row>
    <row r="10" spans="1:5" x14ac:dyDescent="0.25">
      <c r="A10" s="15" t="s">
        <v>10</v>
      </c>
      <c r="B10" s="16">
        <v>1270448343.5899999</v>
      </c>
      <c r="C10" s="17">
        <v>1284792023</v>
      </c>
      <c r="D10" s="17">
        <v>1009007635.26</v>
      </c>
      <c r="E10" s="18">
        <v>1294998455.47</v>
      </c>
    </row>
    <row r="11" spans="1:5" ht="16.5" customHeight="1" x14ac:dyDescent="0.25">
      <c r="A11" s="15" t="s">
        <v>11</v>
      </c>
      <c r="B11" s="16">
        <v>14896038.51</v>
      </c>
      <c r="C11" s="17">
        <v>15533537</v>
      </c>
      <c r="D11" s="17">
        <v>8534642.3699999992</v>
      </c>
      <c r="E11" s="19">
        <v>10176161</v>
      </c>
    </row>
    <row r="12" spans="1:5" ht="16.5" customHeight="1" x14ac:dyDescent="0.25">
      <c r="A12" s="15" t="s">
        <v>12</v>
      </c>
      <c r="B12" s="16">
        <f>B13+B14+B15</f>
        <v>53066865.919999994</v>
      </c>
      <c r="C12" s="16">
        <f>C13+C14+C15</f>
        <v>56876271</v>
      </c>
      <c r="D12" s="16">
        <f>D13+D14+D15</f>
        <v>63646230.979999997</v>
      </c>
      <c r="E12" s="20">
        <f>E13+E14+E15</f>
        <v>58746559.869999997</v>
      </c>
    </row>
    <row r="13" spans="1:5" ht="25.5" x14ac:dyDescent="0.25">
      <c r="A13" s="21" t="s">
        <v>13</v>
      </c>
      <c r="B13" s="22">
        <v>51983292.899999999</v>
      </c>
      <c r="C13" s="23">
        <v>54451137</v>
      </c>
      <c r="D13" s="23">
        <v>61707994.119999997</v>
      </c>
      <c r="E13" s="24">
        <v>56812436</v>
      </c>
    </row>
    <row r="14" spans="1:5" ht="18.75" customHeight="1" x14ac:dyDescent="0.25">
      <c r="A14" s="21" t="s">
        <v>14</v>
      </c>
      <c r="B14" s="22">
        <v>-92725.59</v>
      </c>
      <c r="C14" s="25">
        <v>0</v>
      </c>
      <c r="D14" s="25">
        <v>11531.87</v>
      </c>
      <c r="E14" s="26">
        <v>11131.87</v>
      </c>
    </row>
    <row r="15" spans="1:5" ht="25.5" x14ac:dyDescent="0.25">
      <c r="A15" s="21" t="s">
        <v>15</v>
      </c>
      <c r="B15" s="22">
        <v>1176298.6100000001</v>
      </c>
      <c r="C15" s="25">
        <v>2425134</v>
      </c>
      <c r="D15" s="25">
        <v>1926704.99</v>
      </c>
      <c r="E15" s="26">
        <v>1922992</v>
      </c>
    </row>
    <row r="16" spans="1:5" x14ac:dyDescent="0.25">
      <c r="A16" s="15" t="s">
        <v>16</v>
      </c>
      <c r="B16" s="16">
        <f>B17+B18+B19</f>
        <v>36649038.350000001</v>
      </c>
      <c r="C16" s="27">
        <f>C17+C18+C19</f>
        <v>34049437</v>
      </c>
      <c r="D16" s="27">
        <f>D17+D18+D19</f>
        <v>26222034.57</v>
      </c>
      <c r="E16" s="28">
        <f>E17+E18</f>
        <v>24758658.390000001</v>
      </c>
    </row>
    <row r="17" spans="1:7" x14ac:dyDescent="0.25">
      <c r="A17" s="21" t="s">
        <v>17</v>
      </c>
      <c r="B17" s="22">
        <v>22905164.25</v>
      </c>
      <c r="C17" s="25">
        <v>21655181</v>
      </c>
      <c r="D17" s="25">
        <v>10243549.85</v>
      </c>
      <c r="E17" s="26">
        <v>23585269.620000001</v>
      </c>
    </row>
    <row r="18" spans="1:7" x14ac:dyDescent="0.25">
      <c r="A18" s="21" t="s">
        <v>18</v>
      </c>
      <c r="B18" s="22">
        <v>1178770.77</v>
      </c>
      <c r="C18" s="25">
        <v>1276174</v>
      </c>
      <c r="D18" s="25">
        <v>1176791.5</v>
      </c>
      <c r="E18" s="26">
        <v>1173388.77</v>
      </c>
    </row>
    <row r="19" spans="1:7" s="135" customFormat="1" ht="14.25" x14ac:dyDescent="0.2">
      <c r="A19" s="15" t="s">
        <v>688</v>
      </c>
      <c r="B19" s="27">
        <v>12565103.33</v>
      </c>
      <c r="C19" s="56">
        <v>11118082</v>
      </c>
      <c r="D19" s="83">
        <v>14801693.220000001</v>
      </c>
      <c r="E19" s="133">
        <v>15091567</v>
      </c>
      <c r="F19" s="134"/>
    </row>
    <row r="20" spans="1:7" ht="25.5" x14ac:dyDescent="0.25">
      <c r="A20" s="21" t="s">
        <v>19</v>
      </c>
      <c r="B20" s="22">
        <v>153.09</v>
      </c>
      <c r="C20" s="25">
        <v>0</v>
      </c>
      <c r="D20" s="25">
        <v>0</v>
      </c>
      <c r="E20" s="26">
        <v>0</v>
      </c>
    </row>
    <row r="21" spans="1:7" x14ac:dyDescent="0.25">
      <c r="A21" s="13" t="s">
        <v>20</v>
      </c>
      <c r="B21" s="14">
        <f>SUM(B22:B27)</f>
        <v>146495219.47999999</v>
      </c>
      <c r="C21" s="14">
        <f>SUM(C22:C27)</f>
        <v>181814392.47</v>
      </c>
      <c r="D21" s="14">
        <f>SUM(D22:D27)</f>
        <v>190773784.53999996</v>
      </c>
      <c r="E21" s="30">
        <f>SUM(E22:E27)</f>
        <v>214043753.38</v>
      </c>
    </row>
    <row r="22" spans="1:7" ht="25.5" x14ac:dyDescent="0.25">
      <c r="A22" s="21" t="s">
        <v>21</v>
      </c>
      <c r="B22" s="22">
        <v>109416213.53</v>
      </c>
      <c r="C22" s="25">
        <v>101174921.48999999</v>
      </c>
      <c r="D22" s="25">
        <v>91030274.379999995</v>
      </c>
      <c r="E22" s="26">
        <v>104647284.84</v>
      </c>
    </row>
    <row r="23" spans="1:7" x14ac:dyDescent="0.25">
      <c r="A23" s="21" t="s">
        <v>22</v>
      </c>
      <c r="B23" s="22">
        <v>11218449.779999999</v>
      </c>
      <c r="C23" s="25">
        <v>68742367.75</v>
      </c>
      <c r="D23" s="25">
        <v>67759294.030000001</v>
      </c>
      <c r="E23" s="26">
        <v>68742367.75</v>
      </c>
    </row>
    <row r="24" spans="1:7" ht="25.5" x14ac:dyDescent="0.25">
      <c r="A24" s="21" t="s">
        <v>23</v>
      </c>
      <c r="B24" s="22">
        <v>10356461.140000001</v>
      </c>
      <c r="C24" s="23">
        <v>1200917.01</v>
      </c>
      <c r="D24" s="23">
        <v>21250831.170000002</v>
      </c>
      <c r="E24" s="26">
        <v>28837580.469999999</v>
      </c>
    </row>
    <row r="25" spans="1:7" x14ac:dyDescent="0.25">
      <c r="A25" s="21" t="s">
        <v>24</v>
      </c>
      <c r="B25" s="22">
        <v>8752675.6300000008</v>
      </c>
      <c r="C25" s="25">
        <v>5449578.5099999998</v>
      </c>
      <c r="D25" s="25">
        <v>5556628.6900000004</v>
      </c>
      <c r="E25" s="26">
        <v>6057894.8300000001</v>
      </c>
    </row>
    <row r="26" spans="1:7" x14ac:dyDescent="0.25">
      <c r="A26" s="21" t="s">
        <v>25</v>
      </c>
      <c r="B26" s="22">
        <v>5262740.9800000004</v>
      </c>
      <c r="C26" s="25">
        <v>3884627.71</v>
      </c>
      <c r="D26" s="29">
        <v>3389995.63</v>
      </c>
      <c r="E26" s="26">
        <v>4133618.64</v>
      </c>
    </row>
    <row r="27" spans="1:7" x14ac:dyDescent="0.25">
      <c r="A27" s="21" t="s">
        <v>26</v>
      </c>
      <c r="B27" s="22">
        <v>1488678.42</v>
      </c>
      <c r="C27" s="25">
        <v>1361980</v>
      </c>
      <c r="D27" s="29">
        <v>1786760.64</v>
      </c>
      <c r="E27" s="26">
        <v>1625006.85</v>
      </c>
    </row>
    <row r="28" spans="1:7" x14ac:dyDescent="0.25">
      <c r="A28" s="10" t="s">
        <v>27</v>
      </c>
      <c r="B28" s="11">
        <f>B29+B34+B36+B37+B35</f>
        <v>3512595922.8200002</v>
      </c>
      <c r="C28" s="11">
        <f>C29+C34+C36+C37+C35</f>
        <v>4157572052.1399999</v>
      </c>
      <c r="D28" s="11">
        <f>D29+D34+D36+D37+D35</f>
        <v>2759976160.21</v>
      </c>
      <c r="E28" s="11">
        <f>E29+E34+E36+E37+E35</f>
        <v>4188575010.3399997</v>
      </c>
      <c r="G28" s="31"/>
    </row>
    <row r="29" spans="1:7" ht="25.5" x14ac:dyDescent="0.25">
      <c r="A29" s="13" t="s">
        <v>28</v>
      </c>
      <c r="B29" s="14">
        <f>SUM(B30:B33)</f>
        <v>3456719978.5899997</v>
      </c>
      <c r="C29" s="14">
        <f>SUM(C30:C33)</f>
        <v>4099967344.52</v>
      </c>
      <c r="D29" s="14">
        <f>SUM(D30:D33)</f>
        <v>2703874737.73</v>
      </c>
      <c r="E29" s="14">
        <f>SUM(E30:E33)</f>
        <v>4132473587.8599997</v>
      </c>
    </row>
    <row r="30" spans="1:7" ht="25.5" x14ac:dyDescent="0.25">
      <c r="A30" s="21" t="s">
        <v>29</v>
      </c>
      <c r="B30" s="22">
        <v>786663114</v>
      </c>
      <c r="C30" s="25">
        <v>857235720</v>
      </c>
      <c r="D30" s="25">
        <v>689783444.39999998</v>
      </c>
      <c r="E30" s="25">
        <v>857235720</v>
      </c>
    </row>
    <row r="31" spans="1:7" x14ac:dyDescent="0.25">
      <c r="A31" s="21" t="s">
        <v>30</v>
      </c>
      <c r="B31" s="22">
        <v>826772074.25</v>
      </c>
      <c r="C31" s="25">
        <v>1283303920.99</v>
      </c>
      <c r="D31" s="25">
        <v>388003669.48000002</v>
      </c>
      <c r="E31" s="25">
        <v>1280750564.3299999</v>
      </c>
    </row>
    <row r="32" spans="1:7" ht="15.75" customHeight="1" x14ac:dyDescent="0.25">
      <c r="A32" s="21" t="s">
        <v>31</v>
      </c>
      <c r="B32" s="22">
        <v>1558205982.4100001</v>
      </c>
      <c r="C32" s="25">
        <v>1828560139.8099999</v>
      </c>
      <c r="D32" s="25">
        <v>1494921602.0999999</v>
      </c>
      <c r="E32" s="25">
        <v>1828560139.8099999</v>
      </c>
    </row>
    <row r="33" spans="1:6" x14ac:dyDescent="0.25">
      <c r="A33" s="21" t="s">
        <v>32</v>
      </c>
      <c r="B33" s="22">
        <v>285078807.93000001</v>
      </c>
      <c r="C33" s="25">
        <v>130867563.72</v>
      </c>
      <c r="D33" s="25">
        <v>131166021.75</v>
      </c>
      <c r="E33" s="25">
        <v>165927163.72</v>
      </c>
    </row>
    <row r="34" spans="1:6" x14ac:dyDescent="0.25">
      <c r="A34" s="13" t="s">
        <v>33</v>
      </c>
      <c r="B34" s="32">
        <v>0</v>
      </c>
      <c r="C34" s="33">
        <v>0</v>
      </c>
      <c r="D34" s="33">
        <v>0</v>
      </c>
      <c r="E34" s="34">
        <v>0</v>
      </c>
    </row>
    <row r="35" spans="1:6" x14ac:dyDescent="0.25">
      <c r="A35" s="13" t="s">
        <v>34</v>
      </c>
      <c r="B35" s="32">
        <v>637882.28</v>
      </c>
      <c r="C35" s="33">
        <v>0</v>
      </c>
      <c r="D35" s="33">
        <v>0</v>
      </c>
      <c r="E35" s="34">
        <v>0</v>
      </c>
    </row>
    <row r="36" spans="1:6" ht="63.75" x14ac:dyDescent="0.25">
      <c r="A36" s="13" t="s">
        <v>35</v>
      </c>
      <c r="B36" s="32">
        <v>65410079.509999998</v>
      </c>
      <c r="C36" s="33">
        <v>57604707.619999997</v>
      </c>
      <c r="D36" s="35">
        <v>57620389.280000001</v>
      </c>
      <c r="E36" s="35">
        <v>57620389.280000001</v>
      </c>
      <c r="F36" s="36"/>
    </row>
    <row r="37" spans="1:6" ht="25.5" x14ac:dyDescent="0.25">
      <c r="A37" s="37" t="s">
        <v>36</v>
      </c>
      <c r="B37" s="32">
        <v>-10172017.560000001</v>
      </c>
      <c r="C37" s="33"/>
      <c r="D37" s="33">
        <v>-1518966.8</v>
      </c>
      <c r="E37" s="33">
        <v>-1518966.8</v>
      </c>
      <c r="F37" s="36"/>
    </row>
    <row r="38" spans="1:6" x14ac:dyDescent="0.25">
      <c r="A38" s="38" t="s">
        <v>37</v>
      </c>
      <c r="B38" s="39">
        <f>B8+B28</f>
        <v>5034151581.7600002</v>
      </c>
      <c r="C38" s="39">
        <f>C8+C28</f>
        <v>5730637712.6099997</v>
      </c>
      <c r="D38" s="39">
        <f>D8+D28</f>
        <v>4058160487.9299998</v>
      </c>
      <c r="E38" s="39">
        <f>E8+E28</f>
        <v>5806390165.4499998</v>
      </c>
    </row>
    <row r="39" spans="1:6" x14ac:dyDescent="0.25">
      <c r="D39" s="40"/>
    </row>
    <row r="42" spans="1:6" x14ac:dyDescent="0.25">
      <c r="E42" s="3"/>
    </row>
  </sheetData>
  <mergeCells count="9">
    <mergeCell ref="A6:A7"/>
    <mergeCell ref="B6:B7"/>
    <mergeCell ref="C6:D6"/>
    <mergeCell ref="E6:E7"/>
    <mergeCell ref="A1:C1"/>
    <mergeCell ref="A2:C2"/>
    <mergeCell ref="A3:E3"/>
    <mergeCell ref="A4:E4"/>
    <mergeCell ref="A5:E5"/>
  </mergeCells>
  <pageMargins left="0.590551137924194" right="0.590551137924194" top="0.590551137924194" bottom="0.590551137924194" header="0.39370077848434398" footer="0.39370077848434398"/>
  <pageSetup paperSize="9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0"/>
  <sheetViews>
    <sheetView tabSelected="1" workbookViewId="0">
      <pane ySplit="5" topLeftCell="A6" activePane="bottomLeft" state="frozen"/>
      <selection pane="bottomLeft" activeCell="L444" sqref="L444"/>
    </sheetView>
  </sheetViews>
  <sheetFormatPr defaultColWidth="9.140625" defaultRowHeight="15" outlineLevelRow="5" x14ac:dyDescent="0.25"/>
  <cols>
    <col min="1" max="1" width="40" style="138" customWidth="1"/>
    <col min="2" max="2" width="7.7109375" style="41" customWidth="1"/>
    <col min="3" max="3" width="12.28515625" style="41" customWidth="1"/>
    <col min="4" max="4" width="14.7109375" style="1" customWidth="1"/>
    <col min="5" max="5" width="18" style="42" customWidth="1"/>
    <col min="6" max="6" width="16.140625" style="43" customWidth="1"/>
    <col min="7" max="7" width="15.28515625" style="43" customWidth="1"/>
    <col min="8" max="8" width="15.7109375" style="43" customWidth="1"/>
    <col min="9" max="9" width="12.7109375" style="45" customWidth="1"/>
    <col min="10" max="10" width="16.5703125" style="45" customWidth="1"/>
    <col min="11" max="12" width="9.140625" style="45" bestFit="1" customWidth="1"/>
    <col min="13" max="13" width="9.140625" style="42" bestFit="1" customWidth="1"/>
    <col min="14" max="16384" width="9.140625" style="42"/>
  </cols>
  <sheetData>
    <row r="1" spans="1:8" ht="15.95" customHeight="1" x14ac:dyDescent="0.25">
      <c r="A1" s="117" t="s">
        <v>38</v>
      </c>
      <c r="B1" s="117"/>
      <c r="C1" s="117"/>
      <c r="D1" s="117"/>
      <c r="E1" s="117"/>
      <c r="F1" s="117"/>
      <c r="G1" s="117"/>
      <c r="H1" s="117"/>
    </row>
    <row r="2" spans="1:8" ht="15.75" customHeight="1" x14ac:dyDescent="0.25">
      <c r="A2" s="140"/>
      <c r="B2" s="47"/>
      <c r="C2" s="47"/>
      <c r="D2" s="46"/>
      <c r="E2" s="48"/>
    </row>
    <row r="3" spans="1:8" ht="12.75" customHeight="1" x14ac:dyDescent="0.25">
      <c r="A3" s="127" t="s">
        <v>39</v>
      </c>
      <c r="B3" s="127"/>
      <c r="C3" s="127"/>
      <c r="D3" s="127"/>
      <c r="E3" s="127"/>
      <c r="F3" s="127"/>
      <c r="G3" s="127"/>
      <c r="H3" s="127"/>
    </row>
    <row r="4" spans="1:8" ht="26.25" customHeight="1" x14ac:dyDescent="0.25">
      <c r="A4" s="141" t="s">
        <v>2</v>
      </c>
      <c r="B4" s="108" t="s">
        <v>40</v>
      </c>
      <c r="C4" s="108" t="s">
        <v>41</v>
      </c>
      <c r="D4" s="128" t="s">
        <v>42</v>
      </c>
      <c r="E4" s="130" t="s">
        <v>43</v>
      </c>
      <c r="F4" s="131"/>
      <c r="G4" s="132"/>
      <c r="H4" s="108" t="s">
        <v>44</v>
      </c>
    </row>
    <row r="5" spans="1:8" ht="52.5" customHeight="1" x14ac:dyDescent="0.25">
      <c r="A5" s="142"/>
      <c r="B5" s="109"/>
      <c r="C5" s="109"/>
      <c r="D5" s="129"/>
      <c r="E5" s="7" t="s">
        <v>45</v>
      </c>
      <c r="F5" s="7" t="s">
        <v>46</v>
      </c>
      <c r="G5" s="49" t="s">
        <v>7</v>
      </c>
      <c r="H5" s="109"/>
    </row>
    <row r="6" spans="1:8" x14ac:dyDescent="0.25">
      <c r="A6" s="143" t="s">
        <v>47</v>
      </c>
      <c r="B6" s="50" t="s">
        <v>48</v>
      </c>
      <c r="C6" s="51" t="s">
        <v>49</v>
      </c>
      <c r="D6" s="52">
        <f>D7+D14+D25+D40+D42+D49+D51+D53</f>
        <v>330751748.53999996</v>
      </c>
      <c r="E6" s="53">
        <f>E7+E14+E25+E40+E42+E49+E51+E53</f>
        <v>368068212.29000002</v>
      </c>
      <c r="F6" s="52">
        <f>F7+F14+F25+F40+F42+F49+F51+F53</f>
        <v>246946749.08999997</v>
      </c>
      <c r="G6" s="54">
        <f>G7+G14+G25+G40+G42+G49+G51+G53</f>
        <v>234324009.04000002</v>
      </c>
      <c r="H6" s="53">
        <f>H7+H14+H25+H40+H42+H49+H51+H53</f>
        <v>367085096.97000003</v>
      </c>
    </row>
    <row r="7" spans="1:8" ht="38.25" outlineLevel="1" x14ac:dyDescent="0.25">
      <c r="A7" s="143" t="s">
        <v>50</v>
      </c>
      <c r="B7" s="55" t="s">
        <v>51</v>
      </c>
      <c r="C7" s="50" t="s">
        <v>49</v>
      </c>
      <c r="D7" s="56">
        <f>SUM(D8:D13)</f>
        <v>3466911.27</v>
      </c>
      <c r="E7" s="56">
        <f>SUM(E8:E13)</f>
        <v>7044485.6100000003</v>
      </c>
      <c r="F7" s="56">
        <f>SUM(F8:F13)</f>
        <v>5607294.0499999998</v>
      </c>
      <c r="G7" s="56">
        <f>SUM(G8:G13)</f>
        <v>5604232.7300000004</v>
      </c>
      <c r="H7" s="56">
        <f>SUM(H8:H13)</f>
        <v>7044485.6100000003</v>
      </c>
    </row>
    <row r="8" spans="1:8" ht="25.5" outlineLevel="1" x14ac:dyDescent="0.25">
      <c r="A8" s="144" t="s">
        <v>52</v>
      </c>
      <c r="B8" s="57" t="s">
        <v>51</v>
      </c>
      <c r="C8" s="58" t="s">
        <v>53</v>
      </c>
      <c r="D8" s="25">
        <v>227761</v>
      </c>
      <c r="E8" s="25">
        <v>400000</v>
      </c>
      <c r="F8" s="25">
        <v>58400</v>
      </c>
      <c r="G8" s="25">
        <v>55948</v>
      </c>
      <c r="H8" s="59">
        <f t="shared" ref="H8:H13" si="0">E8</f>
        <v>400000</v>
      </c>
    </row>
    <row r="9" spans="1:8" ht="63.75" outlineLevel="1" x14ac:dyDescent="0.25">
      <c r="A9" s="144" t="s">
        <v>54</v>
      </c>
      <c r="B9" s="57" t="s">
        <v>51</v>
      </c>
      <c r="C9" s="58" t="s">
        <v>55</v>
      </c>
      <c r="D9" s="25">
        <v>0</v>
      </c>
      <c r="E9" s="25">
        <v>88472</v>
      </c>
      <c r="F9" s="25">
        <v>88472</v>
      </c>
      <c r="G9" s="25">
        <v>88472</v>
      </c>
      <c r="H9" s="59">
        <f t="shared" si="0"/>
        <v>88472</v>
      </c>
    </row>
    <row r="10" spans="1:8" ht="25.5" outlineLevel="1" x14ac:dyDescent="0.25">
      <c r="A10" s="144" t="s">
        <v>56</v>
      </c>
      <c r="B10" s="58" t="s">
        <v>51</v>
      </c>
      <c r="C10" s="60" t="s">
        <v>57</v>
      </c>
      <c r="D10" s="61">
        <v>3239150.27</v>
      </c>
      <c r="E10" s="61">
        <v>4358412.71</v>
      </c>
      <c r="F10" s="61">
        <v>3262821.15</v>
      </c>
      <c r="G10" s="61">
        <v>3262211.83</v>
      </c>
      <c r="H10" s="62">
        <f t="shared" si="0"/>
        <v>4358412.71</v>
      </c>
    </row>
    <row r="11" spans="1:8" ht="114.75" outlineLevel="1" x14ac:dyDescent="0.25">
      <c r="A11" s="144" t="s">
        <v>58</v>
      </c>
      <c r="B11" s="58" t="s">
        <v>51</v>
      </c>
      <c r="C11" s="60" t="s">
        <v>59</v>
      </c>
      <c r="D11" s="25">
        <v>0</v>
      </c>
      <c r="E11" s="25">
        <v>1418358.95</v>
      </c>
      <c r="F11" s="25">
        <v>1418358.95</v>
      </c>
      <c r="G11" s="25">
        <v>1418358.95</v>
      </c>
      <c r="H11" s="62">
        <f t="shared" si="0"/>
        <v>1418358.95</v>
      </c>
    </row>
    <row r="12" spans="1:8" ht="118.5" customHeight="1" outlineLevel="1" x14ac:dyDescent="0.25">
      <c r="A12" s="144" t="s">
        <v>60</v>
      </c>
      <c r="B12" s="58" t="s">
        <v>51</v>
      </c>
      <c r="C12" s="60" t="s">
        <v>61</v>
      </c>
      <c r="D12" s="25">
        <v>0</v>
      </c>
      <c r="E12" s="25">
        <v>450000</v>
      </c>
      <c r="F12" s="25">
        <v>450000</v>
      </c>
      <c r="G12" s="25">
        <v>450000</v>
      </c>
      <c r="H12" s="62">
        <f t="shared" si="0"/>
        <v>450000</v>
      </c>
    </row>
    <row r="13" spans="1:8" ht="102" outlineLevel="1" x14ac:dyDescent="0.25">
      <c r="A13" s="144" t="s">
        <v>62</v>
      </c>
      <c r="B13" s="58" t="s">
        <v>51</v>
      </c>
      <c r="C13" s="60" t="s">
        <v>63</v>
      </c>
      <c r="D13" s="25">
        <v>0</v>
      </c>
      <c r="E13" s="25">
        <v>329241.95</v>
      </c>
      <c r="F13" s="25">
        <v>329241.95</v>
      </c>
      <c r="G13" s="25">
        <v>329241.95</v>
      </c>
      <c r="H13" s="62">
        <f t="shared" si="0"/>
        <v>329241.95</v>
      </c>
    </row>
    <row r="14" spans="1:8" ht="51" outlineLevel="1" x14ac:dyDescent="0.25">
      <c r="A14" s="143" t="s">
        <v>64</v>
      </c>
      <c r="B14" s="50" t="s">
        <v>65</v>
      </c>
      <c r="C14" s="50" t="s">
        <v>49</v>
      </c>
      <c r="D14" s="63">
        <f>SUM(D15:D24)</f>
        <v>13088847.020000001</v>
      </c>
      <c r="E14" s="63">
        <f>SUM(E15:E24)</f>
        <v>15728476.199999999</v>
      </c>
      <c r="F14" s="63">
        <f>SUM(F15:F24)</f>
        <v>13329796.43</v>
      </c>
      <c r="G14" s="63">
        <f>SUM(G15:G24)</f>
        <v>12502123.32</v>
      </c>
      <c r="H14" s="64">
        <f>SUM(H15:H24)</f>
        <v>15728476.199999999</v>
      </c>
    </row>
    <row r="15" spans="1:8" ht="38.25" outlineLevel="1" x14ac:dyDescent="0.25">
      <c r="A15" s="144" t="s">
        <v>66</v>
      </c>
      <c r="B15" s="58" t="s">
        <v>65</v>
      </c>
      <c r="C15" s="57" t="s">
        <v>67</v>
      </c>
      <c r="D15" s="25">
        <v>0</v>
      </c>
      <c r="E15" s="25">
        <v>108000</v>
      </c>
      <c r="F15" s="25">
        <v>0</v>
      </c>
      <c r="G15" s="25">
        <v>0</v>
      </c>
      <c r="H15" s="59">
        <f t="shared" ref="H15:H24" si="1">E15</f>
        <v>108000</v>
      </c>
    </row>
    <row r="16" spans="1:8" ht="38.25" outlineLevel="1" x14ac:dyDescent="0.25">
      <c r="A16" s="144" t="s">
        <v>68</v>
      </c>
      <c r="B16" s="58" t="s">
        <v>65</v>
      </c>
      <c r="C16" s="57" t="s">
        <v>69</v>
      </c>
      <c r="D16" s="25">
        <v>289579.93</v>
      </c>
      <c r="E16" s="25">
        <v>274000</v>
      </c>
      <c r="F16" s="25">
        <v>165000</v>
      </c>
      <c r="G16" s="25">
        <v>152940.13</v>
      </c>
      <c r="H16" s="59">
        <f t="shared" si="1"/>
        <v>274000</v>
      </c>
    </row>
    <row r="17" spans="1:8" ht="25.5" outlineLevel="5" x14ac:dyDescent="0.25">
      <c r="A17" s="137" t="s">
        <v>70</v>
      </c>
      <c r="B17" s="65" t="s">
        <v>65</v>
      </c>
      <c r="C17" s="65" t="s">
        <v>71</v>
      </c>
      <c r="D17" s="66">
        <v>36984</v>
      </c>
      <c r="E17" s="67">
        <v>40000</v>
      </c>
      <c r="F17" s="62">
        <v>40000</v>
      </c>
      <c r="G17" s="68">
        <v>32000</v>
      </c>
      <c r="H17" s="59">
        <f t="shared" si="1"/>
        <v>40000</v>
      </c>
    </row>
    <row r="18" spans="1:8" ht="63.75" outlineLevel="5" x14ac:dyDescent="0.25">
      <c r="A18" s="137" t="s">
        <v>54</v>
      </c>
      <c r="B18" s="65" t="s">
        <v>65</v>
      </c>
      <c r="C18" s="65" t="s">
        <v>55</v>
      </c>
      <c r="D18" s="69">
        <v>127549.15</v>
      </c>
      <c r="E18" s="22">
        <v>350000</v>
      </c>
      <c r="F18" s="59">
        <v>350000</v>
      </c>
      <c r="G18" s="70">
        <v>197477.8</v>
      </c>
      <c r="H18" s="59">
        <f t="shared" si="1"/>
        <v>350000</v>
      </c>
    </row>
    <row r="19" spans="1:8" ht="25.5" outlineLevel="5" x14ac:dyDescent="0.25">
      <c r="A19" s="137" t="s">
        <v>72</v>
      </c>
      <c r="B19" s="71" t="s">
        <v>65</v>
      </c>
      <c r="C19" s="65" t="s">
        <v>73</v>
      </c>
      <c r="D19" s="69">
        <v>0.18</v>
      </c>
      <c r="E19" s="22">
        <v>4000</v>
      </c>
      <c r="F19" s="59">
        <v>0</v>
      </c>
      <c r="G19" s="70">
        <v>0</v>
      </c>
      <c r="H19" s="59">
        <f t="shared" si="1"/>
        <v>4000</v>
      </c>
    </row>
    <row r="20" spans="1:8" ht="38.25" outlineLevel="5" x14ac:dyDescent="0.25">
      <c r="A20" s="137" t="s">
        <v>74</v>
      </c>
      <c r="B20" s="65" t="s">
        <v>65</v>
      </c>
      <c r="C20" s="65" t="s">
        <v>75</v>
      </c>
      <c r="D20" s="69">
        <v>2961304.06</v>
      </c>
      <c r="E20" s="22">
        <v>3521802.92</v>
      </c>
      <c r="F20" s="59">
        <v>2965200</v>
      </c>
      <c r="G20" s="70">
        <v>2809081.14</v>
      </c>
      <c r="H20" s="59">
        <f t="shared" si="1"/>
        <v>3521802.92</v>
      </c>
    </row>
    <row r="21" spans="1:8" ht="38.25" outlineLevel="5" x14ac:dyDescent="0.25">
      <c r="A21" s="144" t="s">
        <v>76</v>
      </c>
      <c r="B21" s="58" t="s">
        <v>65</v>
      </c>
      <c r="C21" s="58" t="s">
        <v>77</v>
      </c>
      <c r="D21" s="69">
        <v>2353603.5699999998</v>
      </c>
      <c r="E21" s="22">
        <v>2687441.48</v>
      </c>
      <c r="F21" s="59">
        <v>2295000</v>
      </c>
      <c r="G21" s="70">
        <v>2127742.81</v>
      </c>
      <c r="H21" s="59">
        <f t="shared" si="1"/>
        <v>2687441.48</v>
      </c>
    </row>
    <row r="22" spans="1:8" ht="25.5" outlineLevel="5" x14ac:dyDescent="0.25">
      <c r="A22" s="144" t="s">
        <v>78</v>
      </c>
      <c r="B22" s="58" t="s">
        <v>65</v>
      </c>
      <c r="C22" s="58" t="s">
        <v>79</v>
      </c>
      <c r="D22" s="69">
        <v>7060443.5</v>
      </c>
      <c r="E22" s="22">
        <v>8264335.3700000001</v>
      </c>
      <c r="F22" s="59">
        <v>7035700</v>
      </c>
      <c r="G22" s="70">
        <v>6703985.0099999998</v>
      </c>
      <c r="H22" s="59">
        <f t="shared" si="1"/>
        <v>8264335.3700000001</v>
      </c>
    </row>
    <row r="23" spans="1:8" ht="93.75" customHeight="1" outlineLevel="5" x14ac:dyDescent="0.25">
      <c r="A23" s="137" t="s">
        <v>80</v>
      </c>
      <c r="B23" s="65" t="s">
        <v>65</v>
      </c>
      <c r="C23" s="72" t="s">
        <v>81</v>
      </c>
      <c r="D23" s="73">
        <v>259382.63</v>
      </c>
      <c r="E23" s="9">
        <v>0</v>
      </c>
      <c r="F23" s="74">
        <v>0</v>
      </c>
      <c r="G23" s="75">
        <v>0</v>
      </c>
      <c r="H23" s="74">
        <f t="shared" si="1"/>
        <v>0</v>
      </c>
    </row>
    <row r="24" spans="1:8" ht="102" outlineLevel="5" x14ac:dyDescent="0.25">
      <c r="A24" s="137" t="s">
        <v>62</v>
      </c>
      <c r="B24" s="76" t="s">
        <v>65</v>
      </c>
      <c r="C24" s="65" t="s">
        <v>82</v>
      </c>
      <c r="D24" s="25">
        <v>0</v>
      </c>
      <c r="E24" s="22">
        <v>478896.43</v>
      </c>
      <c r="F24" s="59">
        <v>478896.43</v>
      </c>
      <c r="G24" s="59">
        <v>478896.43</v>
      </c>
      <c r="H24" s="59">
        <f t="shared" si="1"/>
        <v>478896.43</v>
      </c>
    </row>
    <row r="25" spans="1:8" ht="69" customHeight="1" outlineLevel="5" x14ac:dyDescent="0.25">
      <c r="A25" s="143" t="s">
        <v>83</v>
      </c>
      <c r="B25" s="50" t="s">
        <v>84</v>
      </c>
      <c r="C25" s="77" t="s">
        <v>49</v>
      </c>
      <c r="D25" s="78">
        <f>SUM(D26:D39)</f>
        <v>135730540.00999999</v>
      </c>
      <c r="E25" s="78">
        <f>SUM(E26:E39)</f>
        <v>160606726.29000002</v>
      </c>
      <c r="F25" s="78">
        <f>SUM(F26:F39)</f>
        <v>131933053.74000001</v>
      </c>
      <c r="G25" s="78">
        <f>SUM(G26:G39)</f>
        <v>124217487.78</v>
      </c>
      <c r="H25" s="56">
        <f>SUM(H26:H39)</f>
        <v>160815772.11000001</v>
      </c>
    </row>
    <row r="26" spans="1:8" ht="25.5" outlineLevel="5" x14ac:dyDescent="0.25">
      <c r="A26" s="137" t="s">
        <v>78</v>
      </c>
      <c r="B26" s="65" t="s">
        <v>84</v>
      </c>
      <c r="C26" s="65" t="s">
        <v>85</v>
      </c>
      <c r="D26" s="69">
        <v>12721630.890000001</v>
      </c>
      <c r="E26" s="22">
        <v>14594973.93</v>
      </c>
      <c r="F26" s="59">
        <v>12303290</v>
      </c>
      <c r="G26" s="70">
        <v>12024383.609999999</v>
      </c>
      <c r="H26" s="59">
        <f t="shared" ref="H26:H32" si="2">E26</f>
        <v>14594973.93</v>
      </c>
    </row>
    <row r="27" spans="1:8" ht="25.5" outlineLevel="5" x14ac:dyDescent="0.25">
      <c r="A27" s="137" t="s">
        <v>70</v>
      </c>
      <c r="B27" s="65" t="s">
        <v>84</v>
      </c>
      <c r="C27" s="65" t="s">
        <v>71</v>
      </c>
      <c r="D27" s="69">
        <v>1140896</v>
      </c>
      <c r="E27" s="22">
        <v>1878601.8</v>
      </c>
      <c r="F27" s="59">
        <v>1061270.3999999999</v>
      </c>
      <c r="G27" s="70">
        <v>966387.4</v>
      </c>
      <c r="H27" s="59">
        <f t="shared" si="2"/>
        <v>1878601.8</v>
      </c>
    </row>
    <row r="28" spans="1:8" ht="25.5" outlineLevel="5" x14ac:dyDescent="0.25">
      <c r="A28" s="137" t="s">
        <v>70</v>
      </c>
      <c r="B28" s="65" t="s">
        <v>84</v>
      </c>
      <c r="C28" s="65" t="s">
        <v>86</v>
      </c>
      <c r="D28" s="69">
        <v>49098</v>
      </c>
      <c r="E28" s="22">
        <v>150000</v>
      </c>
      <c r="F28" s="59">
        <v>56500</v>
      </c>
      <c r="G28" s="70">
        <v>56478</v>
      </c>
      <c r="H28" s="59">
        <f t="shared" si="2"/>
        <v>150000</v>
      </c>
    </row>
    <row r="29" spans="1:8" ht="63.75" outlineLevel="5" x14ac:dyDescent="0.25">
      <c r="A29" s="137" t="s">
        <v>54</v>
      </c>
      <c r="B29" s="65" t="s">
        <v>84</v>
      </c>
      <c r="C29" s="65" t="s">
        <v>55</v>
      </c>
      <c r="D29" s="69">
        <v>2056969.52</v>
      </c>
      <c r="E29" s="22">
        <v>4149275.58</v>
      </c>
      <c r="F29" s="59">
        <v>2031743.22</v>
      </c>
      <c r="G29" s="70">
        <v>1887872.54</v>
      </c>
      <c r="H29" s="59">
        <f t="shared" si="2"/>
        <v>4149275.58</v>
      </c>
    </row>
    <row r="30" spans="1:8" ht="25.5" outlineLevel="5" x14ac:dyDescent="0.25">
      <c r="A30" s="137" t="s">
        <v>72</v>
      </c>
      <c r="B30" s="71" t="s">
        <v>84</v>
      </c>
      <c r="C30" s="65" t="s">
        <v>73</v>
      </c>
      <c r="D30" s="69">
        <v>131346.57999999999</v>
      </c>
      <c r="E30" s="22">
        <v>216725</v>
      </c>
      <c r="F30" s="59">
        <v>99375.07</v>
      </c>
      <c r="G30" s="70">
        <v>75356.820000000007</v>
      </c>
      <c r="H30" s="59">
        <f t="shared" si="2"/>
        <v>216725</v>
      </c>
    </row>
    <row r="31" spans="1:8" ht="25.5" outlineLevel="5" x14ac:dyDescent="0.25">
      <c r="A31" s="137" t="s">
        <v>78</v>
      </c>
      <c r="B31" s="71" t="s">
        <v>84</v>
      </c>
      <c r="C31" s="65" t="s">
        <v>87</v>
      </c>
      <c r="D31" s="69">
        <v>8306246.2000000002</v>
      </c>
      <c r="E31" s="22">
        <v>9562464.7799999993</v>
      </c>
      <c r="F31" s="59">
        <v>8089406.4100000001</v>
      </c>
      <c r="G31" s="70">
        <v>7655784.8300000001</v>
      </c>
      <c r="H31" s="59">
        <f t="shared" si="2"/>
        <v>9562464.7799999993</v>
      </c>
    </row>
    <row r="32" spans="1:8" ht="25.5" outlineLevel="5" x14ac:dyDescent="0.25">
      <c r="A32" s="137" t="s">
        <v>78</v>
      </c>
      <c r="B32" s="65" t="s">
        <v>84</v>
      </c>
      <c r="C32" s="71" t="s">
        <v>88</v>
      </c>
      <c r="D32" s="69">
        <v>6748479.3799999999</v>
      </c>
      <c r="E32" s="26">
        <v>7622342.54</v>
      </c>
      <c r="F32" s="59">
        <v>6325716.0999999996</v>
      </c>
      <c r="G32" s="70">
        <v>5842031.0499999998</v>
      </c>
      <c r="H32" s="59">
        <f t="shared" si="2"/>
        <v>7622342.54</v>
      </c>
    </row>
    <row r="33" spans="1:8" ht="95.25" customHeight="1" outlineLevel="5" x14ac:dyDescent="0.25">
      <c r="A33" s="137" t="s">
        <v>80</v>
      </c>
      <c r="B33" s="65" t="s">
        <v>84</v>
      </c>
      <c r="C33" s="71" t="s">
        <v>89</v>
      </c>
      <c r="D33" s="69">
        <v>289930.2</v>
      </c>
      <c r="E33" s="26">
        <v>0</v>
      </c>
      <c r="F33" s="59">
        <v>0</v>
      </c>
      <c r="G33" s="70">
        <v>0</v>
      </c>
      <c r="H33" s="59">
        <f>E33+160557.47+48488.35</f>
        <v>209045.82</v>
      </c>
    </row>
    <row r="34" spans="1:8" ht="25.5" outlineLevel="5" x14ac:dyDescent="0.25">
      <c r="A34" s="137" t="s">
        <v>78</v>
      </c>
      <c r="B34" s="65" t="s">
        <v>84</v>
      </c>
      <c r="C34" s="65" t="s">
        <v>90</v>
      </c>
      <c r="D34" s="69">
        <v>27387995.920000002</v>
      </c>
      <c r="E34" s="22">
        <v>31690804.940000001</v>
      </c>
      <c r="F34" s="59">
        <v>26872016.739999998</v>
      </c>
      <c r="G34" s="70">
        <v>25968070.329999998</v>
      </c>
      <c r="H34" s="59">
        <f t="shared" ref="H34:H39" si="3">E34</f>
        <v>31690804.940000001</v>
      </c>
    </row>
    <row r="35" spans="1:8" ht="93" customHeight="1" outlineLevel="5" x14ac:dyDescent="0.25">
      <c r="A35" s="137" t="s">
        <v>80</v>
      </c>
      <c r="B35" s="65" t="s">
        <v>84</v>
      </c>
      <c r="C35" s="65" t="s">
        <v>91</v>
      </c>
      <c r="D35" s="69">
        <v>92794.72</v>
      </c>
      <c r="E35" s="22">
        <v>0</v>
      </c>
      <c r="F35" s="59">
        <v>0</v>
      </c>
      <c r="G35" s="70">
        <v>0</v>
      </c>
      <c r="H35" s="59">
        <f t="shared" si="3"/>
        <v>0</v>
      </c>
    </row>
    <row r="36" spans="1:8" ht="25.5" outlineLevel="5" x14ac:dyDescent="0.25">
      <c r="A36" s="137" t="s">
        <v>78</v>
      </c>
      <c r="B36" s="65" t="s">
        <v>84</v>
      </c>
      <c r="C36" s="65" t="s">
        <v>92</v>
      </c>
      <c r="D36" s="69">
        <v>76379621.180000007</v>
      </c>
      <c r="E36" s="22">
        <v>86762962.849999994</v>
      </c>
      <c r="F36" s="59">
        <v>71115160.930000007</v>
      </c>
      <c r="G36" s="70">
        <v>65762548.329999998</v>
      </c>
      <c r="H36" s="59">
        <f t="shared" si="3"/>
        <v>86762962.849999994</v>
      </c>
    </row>
    <row r="37" spans="1:8" ht="93" customHeight="1" outlineLevel="5" x14ac:dyDescent="0.25">
      <c r="A37" s="145" t="s">
        <v>80</v>
      </c>
      <c r="B37" s="79" t="s">
        <v>84</v>
      </c>
      <c r="C37" s="72" t="s">
        <v>93</v>
      </c>
      <c r="D37" s="80">
        <v>425531.42</v>
      </c>
      <c r="E37" s="9">
        <v>0</v>
      </c>
      <c r="F37" s="74">
        <v>0</v>
      </c>
      <c r="G37" s="74">
        <v>0</v>
      </c>
      <c r="H37" s="74">
        <f t="shared" si="3"/>
        <v>0</v>
      </c>
    </row>
    <row r="38" spans="1:8" ht="115.5" customHeight="1" outlineLevel="5" x14ac:dyDescent="0.25">
      <c r="A38" s="137" t="s">
        <v>60</v>
      </c>
      <c r="B38" s="65" t="s">
        <v>84</v>
      </c>
      <c r="C38" s="65" t="s">
        <v>61</v>
      </c>
      <c r="D38" s="25">
        <v>0</v>
      </c>
      <c r="E38" s="22">
        <v>2550000</v>
      </c>
      <c r="F38" s="59">
        <v>2550000</v>
      </c>
      <c r="G38" s="59">
        <v>2550000</v>
      </c>
      <c r="H38" s="74">
        <f t="shared" si="3"/>
        <v>2550000</v>
      </c>
    </row>
    <row r="39" spans="1:8" ht="102" customHeight="1" outlineLevel="5" x14ac:dyDescent="0.25">
      <c r="A39" s="137" t="s">
        <v>62</v>
      </c>
      <c r="B39" s="65" t="s">
        <v>84</v>
      </c>
      <c r="C39" s="65" t="s">
        <v>63</v>
      </c>
      <c r="D39" s="25">
        <v>0</v>
      </c>
      <c r="E39" s="22">
        <v>1428574.87</v>
      </c>
      <c r="F39" s="59">
        <v>1428574.87</v>
      </c>
      <c r="G39" s="59">
        <v>1428574.87</v>
      </c>
      <c r="H39" s="59">
        <f t="shared" si="3"/>
        <v>1428574.87</v>
      </c>
    </row>
    <row r="40" spans="1:8" outlineLevel="1" x14ac:dyDescent="0.25">
      <c r="A40" s="146" t="s">
        <v>94</v>
      </c>
      <c r="B40" s="77" t="s">
        <v>95</v>
      </c>
      <c r="C40" s="77" t="s">
        <v>49</v>
      </c>
      <c r="D40" s="78">
        <f>D41</f>
        <v>0</v>
      </c>
      <c r="E40" s="78">
        <f>E41</f>
        <v>9857.65</v>
      </c>
      <c r="F40" s="78">
        <f>F41</f>
        <v>9857.65</v>
      </c>
      <c r="G40" s="78">
        <f>G41</f>
        <v>0</v>
      </c>
      <c r="H40" s="64">
        <f>H41</f>
        <v>9857.65</v>
      </c>
    </row>
    <row r="41" spans="1:8" ht="51" outlineLevel="5" x14ac:dyDescent="0.25">
      <c r="A41" s="137" t="s">
        <v>96</v>
      </c>
      <c r="B41" s="65" t="s">
        <v>95</v>
      </c>
      <c r="C41" s="65" t="s">
        <v>97</v>
      </c>
      <c r="D41" s="69">
        <v>0</v>
      </c>
      <c r="E41" s="22">
        <v>9857.65</v>
      </c>
      <c r="F41" s="22">
        <v>9857.65</v>
      </c>
      <c r="G41" s="70">
        <v>0</v>
      </c>
      <c r="H41" s="59">
        <f>E41</f>
        <v>9857.65</v>
      </c>
    </row>
    <row r="42" spans="1:8" ht="53.25" customHeight="1" outlineLevel="1" x14ac:dyDescent="0.25">
      <c r="A42" s="143" t="s">
        <v>98</v>
      </c>
      <c r="B42" s="50" t="s">
        <v>99</v>
      </c>
      <c r="C42" s="50" t="s">
        <v>49</v>
      </c>
      <c r="D42" s="81">
        <f>SUM(D43:D48)</f>
        <v>3323077.5599999996</v>
      </c>
      <c r="E42" s="81">
        <f>SUM(E43:E48)</f>
        <v>3988842.83</v>
      </c>
      <c r="F42" s="81">
        <f>SUM(F43:F48)</f>
        <v>3139267.23</v>
      </c>
      <c r="G42" s="81">
        <f>SUM(G43:G48)</f>
        <v>3139267.23</v>
      </c>
      <c r="H42" s="56">
        <f>H43+H44+H45+H46+H47+H48</f>
        <v>3878916.4799999995</v>
      </c>
    </row>
    <row r="43" spans="1:8" ht="39" customHeight="1" outlineLevel="5" x14ac:dyDescent="0.25">
      <c r="A43" s="137" t="s">
        <v>100</v>
      </c>
      <c r="B43" s="65" t="s">
        <v>99</v>
      </c>
      <c r="C43" s="65" t="s">
        <v>101</v>
      </c>
      <c r="D43" s="69">
        <v>93514</v>
      </c>
      <c r="E43" s="22">
        <v>109745</v>
      </c>
      <c r="F43" s="59">
        <v>101239.8</v>
      </c>
      <c r="G43" s="70">
        <v>101239.8</v>
      </c>
      <c r="H43" s="59">
        <f>E43</f>
        <v>109745</v>
      </c>
    </row>
    <row r="44" spans="1:8" ht="25.5" outlineLevel="5" x14ac:dyDescent="0.25">
      <c r="A44" s="137" t="s">
        <v>70</v>
      </c>
      <c r="B44" s="65" t="s">
        <v>99</v>
      </c>
      <c r="C44" s="65" t="s">
        <v>71</v>
      </c>
      <c r="D44" s="69">
        <v>63338</v>
      </c>
      <c r="E44" s="22">
        <v>109745</v>
      </c>
      <c r="F44" s="59">
        <v>0</v>
      </c>
      <c r="G44" s="70">
        <v>0</v>
      </c>
      <c r="H44" s="82">
        <f>E44-78000</f>
        <v>31745</v>
      </c>
    </row>
    <row r="45" spans="1:8" ht="63.75" outlineLevel="5" x14ac:dyDescent="0.25">
      <c r="A45" s="137" t="s">
        <v>54</v>
      </c>
      <c r="B45" s="65" t="s">
        <v>99</v>
      </c>
      <c r="C45" s="65" t="s">
        <v>55</v>
      </c>
      <c r="D45" s="69">
        <v>0</v>
      </c>
      <c r="E45" s="22">
        <v>69000</v>
      </c>
      <c r="F45" s="59">
        <v>37073.65</v>
      </c>
      <c r="G45" s="70">
        <v>37073.65</v>
      </c>
      <c r="H45" s="82">
        <f>E45-31926.35</f>
        <v>37073.65</v>
      </c>
    </row>
    <row r="46" spans="1:8" ht="25.5" outlineLevel="5" x14ac:dyDescent="0.25">
      <c r="A46" s="137" t="s">
        <v>72</v>
      </c>
      <c r="B46" s="71" t="s">
        <v>99</v>
      </c>
      <c r="C46" s="65" t="s">
        <v>73</v>
      </c>
      <c r="D46" s="69">
        <v>11810.62</v>
      </c>
      <c r="E46" s="22">
        <v>46291</v>
      </c>
      <c r="F46" s="59">
        <v>4069.35</v>
      </c>
      <c r="G46" s="70">
        <v>4069.35</v>
      </c>
      <c r="H46" s="59">
        <f>E46</f>
        <v>46291</v>
      </c>
    </row>
    <row r="47" spans="1:8" ht="42" customHeight="1" outlineLevel="5" x14ac:dyDescent="0.25">
      <c r="A47" s="137" t="s">
        <v>102</v>
      </c>
      <c r="B47" s="65" t="s">
        <v>99</v>
      </c>
      <c r="C47" s="65" t="s">
        <v>103</v>
      </c>
      <c r="D47" s="69">
        <v>1934530.68</v>
      </c>
      <c r="E47" s="22">
        <v>2256299.34</v>
      </c>
      <c r="F47" s="59">
        <v>1867485.51</v>
      </c>
      <c r="G47" s="70">
        <v>1867485.51</v>
      </c>
      <c r="H47" s="59">
        <f>E47</f>
        <v>2256299.34</v>
      </c>
    </row>
    <row r="48" spans="1:8" ht="25.5" outlineLevel="5" x14ac:dyDescent="0.25">
      <c r="A48" s="137" t="s">
        <v>78</v>
      </c>
      <c r="B48" s="65" t="s">
        <v>99</v>
      </c>
      <c r="C48" s="65" t="s">
        <v>104</v>
      </c>
      <c r="D48" s="69">
        <v>1219884.26</v>
      </c>
      <c r="E48" s="22">
        <v>1397762.49</v>
      </c>
      <c r="F48" s="59">
        <v>1129398.92</v>
      </c>
      <c r="G48" s="70">
        <v>1129398.92</v>
      </c>
      <c r="H48" s="59">
        <f>E48</f>
        <v>1397762.49</v>
      </c>
    </row>
    <row r="49" spans="1:8" ht="25.5" outlineLevel="1" x14ac:dyDescent="0.25">
      <c r="A49" s="143" t="s">
        <v>105</v>
      </c>
      <c r="B49" s="50" t="s">
        <v>106</v>
      </c>
      <c r="C49" s="50" t="s">
        <v>49</v>
      </c>
      <c r="D49" s="81">
        <f>D50</f>
        <v>0</v>
      </c>
      <c r="E49" s="81">
        <f>E50</f>
        <v>1082234.79</v>
      </c>
      <c r="F49" s="81">
        <f>F50</f>
        <v>0</v>
      </c>
      <c r="G49" s="81">
        <f>G50</f>
        <v>0</v>
      </c>
      <c r="H49" s="83">
        <f>H50</f>
        <v>0</v>
      </c>
    </row>
    <row r="50" spans="1:8" ht="25.5" outlineLevel="5" x14ac:dyDescent="0.25">
      <c r="A50" s="137" t="s">
        <v>107</v>
      </c>
      <c r="B50" s="65" t="s">
        <v>106</v>
      </c>
      <c r="C50" s="65" t="s">
        <v>108</v>
      </c>
      <c r="D50" s="69">
        <v>0</v>
      </c>
      <c r="E50" s="22">
        <v>1082234.79</v>
      </c>
      <c r="F50" s="22">
        <v>0</v>
      </c>
      <c r="G50" s="84">
        <v>0</v>
      </c>
      <c r="H50" s="82">
        <v>0</v>
      </c>
    </row>
    <row r="51" spans="1:8" outlineLevel="1" x14ac:dyDescent="0.25">
      <c r="A51" s="143" t="s">
        <v>109</v>
      </c>
      <c r="B51" s="50" t="s">
        <v>110</v>
      </c>
      <c r="C51" s="50" t="s">
        <v>49</v>
      </c>
      <c r="D51" s="81">
        <f>D52</f>
        <v>0</v>
      </c>
      <c r="E51" s="81">
        <f>E52</f>
        <v>3000000</v>
      </c>
      <c r="F51" s="81">
        <f>F52</f>
        <v>0</v>
      </c>
      <c r="G51" s="81">
        <f>G52</f>
        <v>0</v>
      </c>
      <c r="H51" s="85">
        <f>H52</f>
        <v>3000000</v>
      </c>
    </row>
    <row r="52" spans="1:8" ht="25.5" outlineLevel="5" x14ac:dyDescent="0.25">
      <c r="A52" s="137" t="s">
        <v>111</v>
      </c>
      <c r="B52" s="65" t="s">
        <v>110</v>
      </c>
      <c r="C52" s="65" t="s">
        <v>112</v>
      </c>
      <c r="D52" s="69">
        <v>0</v>
      </c>
      <c r="E52" s="22">
        <v>3000000</v>
      </c>
      <c r="F52" s="59">
        <v>0</v>
      </c>
      <c r="G52" s="70">
        <v>0</v>
      </c>
      <c r="H52" s="86">
        <f>E52</f>
        <v>3000000</v>
      </c>
    </row>
    <row r="53" spans="1:8" outlineLevel="1" x14ac:dyDescent="0.25">
      <c r="A53" s="143" t="s">
        <v>113</v>
      </c>
      <c r="B53" s="50" t="s">
        <v>114</v>
      </c>
      <c r="C53" s="50" t="s">
        <v>49</v>
      </c>
      <c r="D53" s="81">
        <f>SUM(D54:D80)</f>
        <v>175142372.68000001</v>
      </c>
      <c r="E53" s="81">
        <f>SUM(E54:E80)</f>
        <v>176607588.91999999</v>
      </c>
      <c r="F53" s="81">
        <f>SUM(F54:F80)</f>
        <v>92927479.989999995</v>
      </c>
      <c r="G53" s="81">
        <f>SUM(G54:G80)</f>
        <v>88860897.980000004</v>
      </c>
      <c r="H53" s="81">
        <f>SUM(H54:H80)</f>
        <v>176607588.91999999</v>
      </c>
    </row>
    <row r="54" spans="1:8" ht="76.5" outlineLevel="5" x14ac:dyDescent="0.25">
      <c r="A54" s="137" t="s">
        <v>115</v>
      </c>
      <c r="B54" s="65" t="s">
        <v>114</v>
      </c>
      <c r="C54" s="65" t="s">
        <v>116</v>
      </c>
      <c r="D54" s="69">
        <v>1027394.38</v>
      </c>
      <c r="E54" s="22">
        <v>1200000</v>
      </c>
      <c r="F54" s="59">
        <v>724749.42</v>
      </c>
      <c r="G54" s="70">
        <v>724749.42</v>
      </c>
      <c r="H54" s="59">
        <f t="shared" ref="H54:H80" si="4">E54</f>
        <v>1200000</v>
      </c>
    </row>
    <row r="55" spans="1:8" ht="38.25" outlineLevel="5" x14ac:dyDescent="0.25">
      <c r="A55" s="137" t="s">
        <v>117</v>
      </c>
      <c r="B55" s="65" t="s">
        <v>114</v>
      </c>
      <c r="C55" s="65" t="s">
        <v>118</v>
      </c>
      <c r="D55" s="69">
        <v>82958.48</v>
      </c>
      <c r="E55" s="22">
        <v>200000</v>
      </c>
      <c r="F55" s="59">
        <v>93165.25</v>
      </c>
      <c r="G55" s="70">
        <v>93065.25</v>
      </c>
      <c r="H55" s="59">
        <f t="shared" si="4"/>
        <v>200000</v>
      </c>
    </row>
    <row r="56" spans="1:8" ht="63.75" outlineLevel="5" x14ac:dyDescent="0.25">
      <c r="A56" s="137" t="s">
        <v>119</v>
      </c>
      <c r="B56" s="65" t="s">
        <v>114</v>
      </c>
      <c r="C56" s="65" t="s">
        <v>120</v>
      </c>
      <c r="D56" s="69">
        <v>465728.64</v>
      </c>
      <c r="E56" s="22">
        <v>300000</v>
      </c>
      <c r="F56" s="59">
        <v>180000</v>
      </c>
      <c r="G56" s="70">
        <v>82194.600000000006</v>
      </c>
      <c r="H56" s="59">
        <f t="shared" si="4"/>
        <v>300000</v>
      </c>
    </row>
    <row r="57" spans="1:8" ht="51" outlineLevel="5" x14ac:dyDescent="0.25">
      <c r="A57" s="137" t="s">
        <v>121</v>
      </c>
      <c r="B57" s="65" t="s">
        <v>114</v>
      </c>
      <c r="C57" s="65" t="s">
        <v>122</v>
      </c>
      <c r="D57" s="69">
        <v>8765494.1799999997</v>
      </c>
      <c r="E57" s="22">
        <v>8328632.3700000001</v>
      </c>
      <c r="F57" s="59">
        <v>7149854.8700000001</v>
      </c>
      <c r="G57" s="70">
        <v>5207648.6100000003</v>
      </c>
      <c r="H57" s="59">
        <f t="shared" si="4"/>
        <v>8328632.3700000001</v>
      </c>
    </row>
    <row r="58" spans="1:8" ht="38.25" outlineLevel="5" x14ac:dyDescent="0.25">
      <c r="A58" s="137" t="s">
        <v>123</v>
      </c>
      <c r="B58" s="65" t="s">
        <v>114</v>
      </c>
      <c r="C58" s="65" t="s">
        <v>124</v>
      </c>
      <c r="D58" s="69">
        <v>1439265.87</v>
      </c>
      <c r="E58" s="22">
        <v>6000000</v>
      </c>
      <c r="F58" s="59">
        <v>4000000</v>
      </c>
      <c r="G58" s="70">
        <v>3651116.6</v>
      </c>
      <c r="H58" s="59">
        <f t="shared" si="4"/>
        <v>6000000</v>
      </c>
    </row>
    <row r="59" spans="1:8" ht="63.75" outlineLevel="5" x14ac:dyDescent="0.25">
      <c r="A59" s="137" t="s">
        <v>54</v>
      </c>
      <c r="B59" s="71" t="s">
        <v>114</v>
      </c>
      <c r="C59" s="65" t="s">
        <v>125</v>
      </c>
      <c r="D59" s="69">
        <v>1481819.88</v>
      </c>
      <c r="E59" s="22">
        <v>1229164.9099999999</v>
      </c>
      <c r="F59" s="59">
        <v>1229164.9099999999</v>
      </c>
      <c r="G59" s="70">
        <v>1197669.1200000001</v>
      </c>
      <c r="H59" s="59">
        <f t="shared" si="4"/>
        <v>1229164.9099999999</v>
      </c>
    </row>
    <row r="60" spans="1:8" ht="41.25" customHeight="1" outlineLevel="5" x14ac:dyDescent="0.25">
      <c r="A60" s="137" t="s">
        <v>126</v>
      </c>
      <c r="B60" s="71" t="s">
        <v>114</v>
      </c>
      <c r="C60" s="65" t="s">
        <v>127</v>
      </c>
      <c r="D60" s="69">
        <v>0</v>
      </c>
      <c r="E60" s="22">
        <v>75865985.849999994</v>
      </c>
      <c r="F60" s="59">
        <v>59094228.359999999</v>
      </c>
      <c r="G60" s="70">
        <v>59094228.359999999</v>
      </c>
      <c r="H60" s="59">
        <f t="shared" si="4"/>
        <v>75865985.849999994</v>
      </c>
    </row>
    <row r="61" spans="1:8" ht="42.75" customHeight="1" outlineLevel="5" x14ac:dyDescent="0.25">
      <c r="A61" s="137" t="s">
        <v>128</v>
      </c>
      <c r="B61" s="65" t="s">
        <v>114</v>
      </c>
      <c r="C61" s="65" t="s">
        <v>129</v>
      </c>
      <c r="D61" s="69">
        <v>3258843.89</v>
      </c>
      <c r="E61" s="22">
        <v>4691950.09</v>
      </c>
      <c r="F61" s="59">
        <v>4170935</v>
      </c>
      <c r="G61" s="70">
        <v>3236211.57</v>
      </c>
      <c r="H61" s="59">
        <f t="shared" si="4"/>
        <v>4691950.09</v>
      </c>
    </row>
    <row r="62" spans="1:8" ht="40.5" customHeight="1" outlineLevel="5" x14ac:dyDescent="0.25">
      <c r="A62" s="137" t="s">
        <v>130</v>
      </c>
      <c r="B62" s="65" t="s">
        <v>114</v>
      </c>
      <c r="C62" s="65" t="s">
        <v>131</v>
      </c>
      <c r="D62" s="69">
        <v>48816687.259999998</v>
      </c>
      <c r="E62" s="22">
        <v>0</v>
      </c>
      <c r="F62" s="59">
        <v>0</v>
      </c>
      <c r="G62" s="70">
        <v>0</v>
      </c>
      <c r="H62" s="59">
        <f t="shared" si="4"/>
        <v>0</v>
      </c>
    </row>
    <row r="63" spans="1:8" ht="38.25" outlineLevel="5" x14ac:dyDescent="0.25">
      <c r="A63" s="137" t="s">
        <v>132</v>
      </c>
      <c r="B63" s="65" t="s">
        <v>114</v>
      </c>
      <c r="C63" s="65" t="s">
        <v>133</v>
      </c>
      <c r="D63" s="69">
        <v>3377182.5</v>
      </c>
      <c r="E63" s="22">
        <v>0</v>
      </c>
      <c r="F63" s="59">
        <v>0</v>
      </c>
      <c r="G63" s="70">
        <v>0</v>
      </c>
      <c r="H63" s="59">
        <f t="shared" si="4"/>
        <v>0</v>
      </c>
    </row>
    <row r="64" spans="1:8" ht="38.25" outlineLevel="5" x14ac:dyDescent="0.25">
      <c r="A64" s="137" t="s">
        <v>134</v>
      </c>
      <c r="B64" s="65" t="s">
        <v>114</v>
      </c>
      <c r="C64" s="65" t="s">
        <v>135</v>
      </c>
      <c r="D64" s="69">
        <v>6040048.4900000002</v>
      </c>
      <c r="E64" s="22">
        <v>0</v>
      </c>
      <c r="F64" s="59">
        <v>0</v>
      </c>
      <c r="G64" s="70">
        <v>0</v>
      </c>
      <c r="H64" s="59">
        <f t="shared" si="4"/>
        <v>0</v>
      </c>
    </row>
    <row r="65" spans="1:8" ht="38.25" outlineLevel="5" x14ac:dyDescent="0.25">
      <c r="A65" s="137" t="s">
        <v>136</v>
      </c>
      <c r="B65" s="65" t="s">
        <v>114</v>
      </c>
      <c r="C65" s="65" t="s">
        <v>137</v>
      </c>
      <c r="D65" s="69">
        <v>9016561.8699999992</v>
      </c>
      <c r="E65" s="22">
        <v>0</v>
      </c>
      <c r="F65" s="59">
        <v>0</v>
      </c>
      <c r="G65" s="70">
        <v>0</v>
      </c>
      <c r="H65" s="59">
        <f t="shared" si="4"/>
        <v>0</v>
      </c>
    </row>
    <row r="66" spans="1:8" ht="25.5" outlineLevel="5" x14ac:dyDescent="0.25">
      <c r="A66" s="137" t="s">
        <v>138</v>
      </c>
      <c r="B66" s="65" t="s">
        <v>114</v>
      </c>
      <c r="C66" s="65" t="s">
        <v>139</v>
      </c>
      <c r="D66" s="69">
        <v>10866000</v>
      </c>
      <c r="E66" s="22">
        <v>250000</v>
      </c>
      <c r="F66" s="59">
        <v>0</v>
      </c>
      <c r="G66" s="70">
        <v>0</v>
      </c>
      <c r="H66" s="59">
        <f t="shared" si="4"/>
        <v>250000</v>
      </c>
    </row>
    <row r="67" spans="1:8" ht="25.5" outlineLevel="5" x14ac:dyDescent="0.25">
      <c r="A67" s="137" t="s">
        <v>140</v>
      </c>
      <c r="B67" s="65" t="s">
        <v>114</v>
      </c>
      <c r="C67" s="65" t="s">
        <v>141</v>
      </c>
      <c r="D67" s="69">
        <v>57178607.060000002</v>
      </c>
      <c r="E67" s="22">
        <v>56378834.560000002</v>
      </c>
      <c r="F67" s="59">
        <v>4669027.25</v>
      </c>
      <c r="G67" s="70">
        <v>4669027.25</v>
      </c>
      <c r="H67" s="59">
        <f t="shared" si="4"/>
        <v>56378834.560000002</v>
      </c>
    </row>
    <row r="68" spans="1:8" ht="38.25" outlineLevel="5" x14ac:dyDescent="0.25">
      <c r="A68" s="137" t="s">
        <v>142</v>
      </c>
      <c r="B68" s="65" t="s">
        <v>114</v>
      </c>
      <c r="C68" s="65" t="s">
        <v>143</v>
      </c>
      <c r="D68" s="69">
        <v>7227485.3099999996</v>
      </c>
      <c r="E68" s="22">
        <v>8321089.7999999998</v>
      </c>
      <c r="F68" s="59">
        <v>4683277.66</v>
      </c>
      <c r="G68" s="70">
        <v>4262859.0599999996</v>
      </c>
      <c r="H68" s="59">
        <f t="shared" si="4"/>
        <v>8321089.7999999998</v>
      </c>
    </row>
    <row r="69" spans="1:8" ht="51" outlineLevel="5" x14ac:dyDescent="0.25">
      <c r="A69" s="137" t="s">
        <v>144</v>
      </c>
      <c r="B69" s="65" t="s">
        <v>114</v>
      </c>
      <c r="C69" s="65" t="s">
        <v>145</v>
      </c>
      <c r="D69" s="69">
        <v>2774082.35</v>
      </c>
      <c r="E69" s="22">
        <v>1438800</v>
      </c>
      <c r="F69" s="59">
        <v>692716</v>
      </c>
      <c r="G69" s="70">
        <v>541980</v>
      </c>
      <c r="H69" s="59">
        <f t="shared" si="4"/>
        <v>1438800</v>
      </c>
    </row>
    <row r="70" spans="1:8" ht="26.25" customHeight="1" outlineLevel="5" x14ac:dyDescent="0.25">
      <c r="A70" s="137" t="s">
        <v>146</v>
      </c>
      <c r="B70" s="71" t="s">
        <v>114</v>
      </c>
      <c r="C70" s="65" t="s">
        <v>147</v>
      </c>
      <c r="D70" s="69">
        <v>453000</v>
      </c>
      <c r="E70" s="22">
        <v>393800</v>
      </c>
      <c r="F70" s="59">
        <v>244200</v>
      </c>
      <c r="G70" s="70">
        <v>232200</v>
      </c>
      <c r="H70" s="59">
        <f t="shared" si="4"/>
        <v>393800</v>
      </c>
    </row>
    <row r="71" spans="1:8" ht="26.25" customHeight="1" outlineLevel="5" x14ac:dyDescent="0.25">
      <c r="A71" s="137" t="s">
        <v>148</v>
      </c>
      <c r="B71" s="71" t="s">
        <v>114</v>
      </c>
      <c r="C71" s="65" t="s">
        <v>149</v>
      </c>
      <c r="D71" s="69">
        <v>866157</v>
      </c>
      <c r="E71" s="22">
        <v>387015.31</v>
      </c>
      <c r="F71" s="59">
        <v>55000</v>
      </c>
      <c r="G71" s="70">
        <v>53860</v>
      </c>
      <c r="H71" s="59">
        <f t="shared" si="4"/>
        <v>387015.31</v>
      </c>
    </row>
    <row r="72" spans="1:8" ht="117" customHeight="1" outlineLevel="5" x14ac:dyDescent="0.25">
      <c r="A72" s="137" t="s">
        <v>150</v>
      </c>
      <c r="B72" s="71" t="s">
        <v>114</v>
      </c>
      <c r="C72" s="65" t="s">
        <v>151</v>
      </c>
      <c r="D72" s="69">
        <v>0</v>
      </c>
      <c r="E72" s="22">
        <v>6000</v>
      </c>
      <c r="F72" s="59">
        <v>6000</v>
      </c>
      <c r="G72" s="70">
        <v>0</v>
      </c>
      <c r="H72" s="59">
        <f t="shared" si="4"/>
        <v>6000</v>
      </c>
    </row>
    <row r="73" spans="1:8" ht="25.5" outlineLevel="5" x14ac:dyDescent="0.25">
      <c r="A73" s="137" t="s">
        <v>152</v>
      </c>
      <c r="B73" s="65" t="s">
        <v>114</v>
      </c>
      <c r="C73" s="65" t="s">
        <v>153</v>
      </c>
      <c r="D73" s="69">
        <v>1599337.28</v>
      </c>
      <c r="E73" s="22">
        <v>1940694</v>
      </c>
      <c r="F73" s="59">
        <v>1378859</v>
      </c>
      <c r="G73" s="70">
        <v>1281165.8700000001</v>
      </c>
      <c r="H73" s="59">
        <f t="shared" si="4"/>
        <v>1940694</v>
      </c>
    </row>
    <row r="74" spans="1:8" ht="38.25" outlineLevel="5" x14ac:dyDescent="0.25">
      <c r="A74" s="137" t="s">
        <v>154</v>
      </c>
      <c r="B74" s="65" t="s">
        <v>114</v>
      </c>
      <c r="C74" s="65" t="s">
        <v>155</v>
      </c>
      <c r="D74" s="69">
        <v>9329815.2400000002</v>
      </c>
      <c r="E74" s="22">
        <v>7761170.79</v>
      </c>
      <c r="F74" s="59">
        <v>3307177.85</v>
      </c>
      <c r="G74" s="70">
        <v>3307177.85</v>
      </c>
      <c r="H74" s="59">
        <f t="shared" si="4"/>
        <v>7761170.79</v>
      </c>
    </row>
    <row r="75" spans="1:8" outlineLevel="5" x14ac:dyDescent="0.25">
      <c r="A75" s="137" t="s">
        <v>156</v>
      </c>
      <c r="B75" s="65" t="s">
        <v>114</v>
      </c>
      <c r="C75" s="65" t="s">
        <v>157</v>
      </c>
      <c r="D75" s="69">
        <v>0</v>
      </c>
      <c r="E75" s="22">
        <v>50000</v>
      </c>
      <c r="F75" s="59">
        <v>50000</v>
      </c>
      <c r="G75" s="70">
        <v>50000</v>
      </c>
      <c r="H75" s="59">
        <f t="shared" si="4"/>
        <v>50000</v>
      </c>
    </row>
    <row r="76" spans="1:8" ht="38.25" outlineLevel="5" x14ac:dyDescent="0.25">
      <c r="A76" s="137" t="s">
        <v>158</v>
      </c>
      <c r="B76" s="71" t="s">
        <v>114</v>
      </c>
      <c r="C76" s="65" t="s">
        <v>159</v>
      </c>
      <c r="D76" s="69">
        <v>526643</v>
      </c>
      <c r="E76" s="22">
        <v>729490</v>
      </c>
      <c r="F76" s="59">
        <v>534091</v>
      </c>
      <c r="G76" s="70">
        <v>534091</v>
      </c>
      <c r="H76" s="59">
        <f t="shared" si="4"/>
        <v>729490</v>
      </c>
    </row>
    <row r="77" spans="1:8" ht="25.5" outlineLevel="5" x14ac:dyDescent="0.25">
      <c r="A77" s="137" t="s">
        <v>148</v>
      </c>
      <c r="B77" s="65" t="s">
        <v>114</v>
      </c>
      <c r="C77" s="65" t="s">
        <v>160</v>
      </c>
      <c r="D77" s="69">
        <v>546260</v>
      </c>
      <c r="E77" s="22">
        <v>893027.82</v>
      </c>
      <c r="F77" s="59">
        <v>423100</v>
      </c>
      <c r="G77" s="70">
        <v>399720</v>
      </c>
      <c r="H77" s="59">
        <f t="shared" si="4"/>
        <v>893027.82</v>
      </c>
    </row>
    <row r="78" spans="1:8" ht="38.25" outlineLevel="5" x14ac:dyDescent="0.25">
      <c r="A78" s="137" t="s">
        <v>158</v>
      </c>
      <c r="B78" s="65" t="s">
        <v>114</v>
      </c>
      <c r="C78" s="65" t="s">
        <v>161</v>
      </c>
      <c r="D78" s="73">
        <v>3000</v>
      </c>
      <c r="E78" s="22">
        <v>10000</v>
      </c>
      <c r="F78" s="59">
        <v>10000</v>
      </c>
      <c r="G78" s="70">
        <v>10000</v>
      </c>
      <c r="H78" s="59">
        <f t="shared" si="4"/>
        <v>10000</v>
      </c>
    </row>
    <row r="79" spans="1:8" ht="102" outlineLevel="5" x14ac:dyDescent="0.25">
      <c r="A79" s="137" t="s">
        <v>62</v>
      </c>
      <c r="B79" s="65" t="s">
        <v>114</v>
      </c>
      <c r="C79" s="76" t="s">
        <v>162</v>
      </c>
      <c r="D79" s="25">
        <v>0</v>
      </c>
      <c r="E79" s="22">
        <v>14965.19</v>
      </c>
      <c r="F79" s="59">
        <v>14965.19</v>
      </c>
      <c r="G79" s="70">
        <v>14965.19</v>
      </c>
      <c r="H79" s="59">
        <f t="shared" si="4"/>
        <v>14965.19</v>
      </c>
    </row>
    <row r="80" spans="1:8" ht="102" outlineLevel="5" x14ac:dyDescent="0.25">
      <c r="A80" s="137" t="s">
        <v>62</v>
      </c>
      <c r="B80" s="65" t="s">
        <v>114</v>
      </c>
      <c r="C80" s="76" t="s">
        <v>163</v>
      </c>
      <c r="D80" s="25">
        <v>0</v>
      </c>
      <c r="E80" s="22">
        <v>216968.23</v>
      </c>
      <c r="F80" s="59">
        <v>216968.23</v>
      </c>
      <c r="G80" s="70">
        <v>216968.23</v>
      </c>
      <c r="H80" s="59">
        <f t="shared" si="4"/>
        <v>216968.23</v>
      </c>
    </row>
    <row r="81" spans="1:8" ht="26.25" customHeight="1" x14ac:dyDescent="0.25">
      <c r="A81" s="143" t="s">
        <v>164</v>
      </c>
      <c r="B81" s="50" t="s">
        <v>165</v>
      </c>
      <c r="C81" s="50" t="s">
        <v>49</v>
      </c>
      <c r="D81" s="27">
        <f>D82+D84+D93+D87</f>
        <v>16629108.9</v>
      </c>
      <c r="E81" s="27">
        <f>E82+E84+E93+E87</f>
        <v>23954269.469999999</v>
      </c>
      <c r="F81" s="27">
        <f>F82+F84+F93+F87</f>
        <v>21464680.18</v>
      </c>
      <c r="G81" s="27">
        <f>G82+G84+G93+G87</f>
        <v>15256926.16</v>
      </c>
      <c r="H81" s="27">
        <f>H82+H84+H93+H87</f>
        <v>23954269.469999999</v>
      </c>
    </row>
    <row r="82" spans="1:8" outlineLevel="1" x14ac:dyDescent="0.25">
      <c r="A82" s="143" t="s">
        <v>166</v>
      </c>
      <c r="B82" s="50" t="s">
        <v>167</v>
      </c>
      <c r="C82" s="50" t="s">
        <v>49</v>
      </c>
      <c r="D82" s="27">
        <f>D83</f>
        <v>3947564.53</v>
      </c>
      <c r="E82" s="27">
        <f>E83</f>
        <v>4538704.0599999996</v>
      </c>
      <c r="F82" s="27">
        <f>F83</f>
        <v>3991525.7</v>
      </c>
      <c r="G82" s="27">
        <f>G83</f>
        <v>3441942.75</v>
      </c>
      <c r="H82" s="27">
        <f>H83</f>
        <v>4538704.0599999996</v>
      </c>
    </row>
    <row r="83" spans="1:8" ht="102" outlineLevel="5" x14ac:dyDescent="0.25">
      <c r="A83" s="137" t="s">
        <v>168</v>
      </c>
      <c r="B83" s="65" t="s">
        <v>167</v>
      </c>
      <c r="C83" s="65" t="s">
        <v>169</v>
      </c>
      <c r="D83" s="69">
        <v>3947564.53</v>
      </c>
      <c r="E83" s="87">
        <v>4538704.0599999996</v>
      </c>
      <c r="F83" s="59">
        <v>3991525.7</v>
      </c>
      <c r="G83" s="70">
        <v>3441942.75</v>
      </c>
      <c r="H83" s="59">
        <f>E83</f>
        <v>4538704.0599999996</v>
      </c>
    </row>
    <row r="84" spans="1:8" outlineLevel="1" x14ac:dyDescent="0.25">
      <c r="A84" s="143" t="s">
        <v>170</v>
      </c>
      <c r="B84" s="50" t="s">
        <v>171</v>
      </c>
      <c r="C84" s="50" t="s">
        <v>49</v>
      </c>
      <c r="D84" s="27">
        <f>D85+D86</f>
        <v>138351.6</v>
      </c>
      <c r="E84" s="27">
        <f>E85+E86</f>
        <v>325500</v>
      </c>
      <c r="F84" s="27">
        <f>F85+F86</f>
        <v>284999.71999999997</v>
      </c>
      <c r="G84" s="88">
        <f>G85+G86</f>
        <v>284999.71999999997</v>
      </c>
      <c r="H84" s="27">
        <f>H85+H86</f>
        <v>325500</v>
      </c>
    </row>
    <row r="85" spans="1:8" ht="38.25" outlineLevel="5" x14ac:dyDescent="0.25">
      <c r="A85" s="137" t="s">
        <v>172</v>
      </c>
      <c r="B85" s="65" t="s">
        <v>171</v>
      </c>
      <c r="C85" s="65" t="s">
        <v>173</v>
      </c>
      <c r="D85" s="69">
        <v>114351.6</v>
      </c>
      <c r="E85" s="22">
        <v>260000</v>
      </c>
      <c r="F85" s="59">
        <v>259999.72</v>
      </c>
      <c r="G85" s="70">
        <v>259999.72</v>
      </c>
      <c r="H85" s="59">
        <f>E85</f>
        <v>260000</v>
      </c>
    </row>
    <row r="86" spans="1:8" ht="25.5" outlineLevel="5" x14ac:dyDescent="0.25">
      <c r="A86" s="145" t="s">
        <v>174</v>
      </c>
      <c r="B86" s="72" t="s">
        <v>171</v>
      </c>
      <c r="C86" s="72" t="s">
        <v>175</v>
      </c>
      <c r="D86" s="73">
        <v>24000</v>
      </c>
      <c r="E86" s="9">
        <v>65500</v>
      </c>
      <c r="F86" s="74">
        <v>25000</v>
      </c>
      <c r="G86" s="75">
        <v>25000</v>
      </c>
      <c r="H86" s="74">
        <f>E86</f>
        <v>65500</v>
      </c>
    </row>
    <row r="87" spans="1:8" ht="42" customHeight="1" outlineLevel="5" x14ac:dyDescent="0.25">
      <c r="A87" s="143" t="s">
        <v>176</v>
      </c>
      <c r="B87" s="89" t="s">
        <v>177</v>
      </c>
      <c r="C87" s="89" t="s">
        <v>49</v>
      </c>
      <c r="D87" s="27">
        <f>SUM(D88:D92)</f>
        <v>10822818.75</v>
      </c>
      <c r="E87" s="27">
        <f>SUM(E88:E92)</f>
        <v>12514926.199999999</v>
      </c>
      <c r="F87" s="27">
        <f>SUM(F88:F92)</f>
        <v>10742765.549999999</v>
      </c>
      <c r="G87" s="27">
        <f>SUM(G88:G92)</f>
        <v>9775626.5700000003</v>
      </c>
      <c r="H87" s="27">
        <f>SUM(H88:H92)</f>
        <v>12514926.199999999</v>
      </c>
    </row>
    <row r="88" spans="1:8" ht="66" customHeight="1" outlineLevel="5" x14ac:dyDescent="0.25">
      <c r="A88" s="137" t="s">
        <v>54</v>
      </c>
      <c r="B88" s="58" t="s">
        <v>177</v>
      </c>
      <c r="C88" s="58" t="s">
        <v>178</v>
      </c>
      <c r="D88" s="22">
        <v>320633.06</v>
      </c>
      <c r="E88" s="22">
        <v>217000</v>
      </c>
      <c r="F88" s="22">
        <v>210531.68</v>
      </c>
      <c r="G88" s="22">
        <v>72619.8</v>
      </c>
      <c r="H88" s="22">
        <f>E88</f>
        <v>217000</v>
      </c>
    </row>
    <row r="89" spans="1:8" ht="42" customHeight="1" outlineLevel="5" x14ac:dyDescent="0.25">
      <c r="A89" s="137" t="s">
        <v>128</v>
      </c>
      <c r="B89" s="58" t="s">
        <v>177</v>
      </c>
      <c r="C89" s="58" t="s">
        <v>179</v>
      </c>
      <c r="D89" s="22">
        <v>10429728.189999999</v>
      </c>
      <c r="E89" s="22">
        <v>12064529.33</v>
      </c>
      <c r="F89" s="22">
        <v>10312560</v>
      </c>
      <c r="G89" s="22">
        <v>9483332.9000000004</v>
      </c>
      <c r="H89" s="22">
        <f>E89</f>
        <v>12064529.33</v>
      </c>
    </row>
    <row r="90" spans="1:8" ht="51" outlineLevel="5" x14ac:dyDescent="0.25">
      <c r="A90" s="137" t="s">
        <v>180</v>
      </c>
      <c r="B90" s="58" t="s">
        <v>177</v>
      </c>
      <c r="C90" s="58" t="s">
        <v>181</v>
      </c>
      <c r="D90" s="25">
        <v>67457.5</v>
      </c>
      <c r="E90" s="22">
        <v>153500</v>
      </c>
      <c r="F90" s="59">
        <v>149777</v>
      </c>
      <c r="G90" s="59">
        <v>149777</v>
      </c>
      <c r="H90" s="59">
        <f>E90</f>
        <v>153500</v>
      </c>
    </row>
    <row r="91" spans="1:8" ht="29.25" customHeight="1" outlineLevel="5" x14ac:dyDescent="0.25">
      <c r="A91" s="137" t="s">
        <v>174</v>
      </c>
      <c r="B91" s="58" t="s">
        <v>177</v>
      </c>
      <c r="C91" s="58" t="s">
        <v>175</v>
      </c>
      <c r="D91" s="25">
        <v>5000</v>
      </c>
      <c r="E91" s="22">
        <v>35000</v>
      </c>
      <c r="F91" s="59">
        <v>25000</v>
      </c>
      <c r="G91" s="59">
        <v>25000</v>
      </c>
      <c r="H91" s="59">
        <f>E91</f>
        <v>35000</v>
      </c>
    </row>
    <row r="92" spans="1:8" ht="102.75" customHeight="1" outlineLevel="5" x14ac:dyDescent="0.25">
      <c r="A92" s="137" t="s">
        <v>62</v>
      </c>
      <c r="B92" s="58" t="s">
        <v>177</v>
      </c>
      <c r="C92" s="58" t="s">
        <v>162</v>
      </c>
      <c r="D92" s="25">
        <v>0</v>
      </c>
      <c r="E92" s="22">
        <v>44896.87</v>
      </c>
      <c r="F92" s="59">
        <v>44896.87</v>
      </c>
      <c r="G92" s="59">
        <v>44896.87</v>
      </c>
      <c r="H92" s="59">
        <f>E92</f>
        <v>44896.87</v>
      </c>
    </row>
    <row r="93" spans="1:8" ht="38.25" outlineLevel="1" x14ac:dyDescent="0.25">
      <c r="A93" s="146" t="s">
        <v>182</v>
      </c>
      <c r="B93" s="77" t="s">
        <v>183</v>
      </c>
      <c r="C93" s="77" t="s">
        <v>49</v>
      </c>
      <c r="D93" s="90">
        <f>SUM(D94:D99)</f>
        <v>1720374.02</v>
      </c>
      <c r="E93" s="90">
        <f>SUM(E94:E99)</f>
        <v>6575139.21</v>
      </c>
      <c r="F93" s="90">
        <f>SUM(F94:F99)</f>
        <v>6445389.21</v>
      </c>
      <c r="G93" s="91">
        <f>SUM(G94:G99)</f>
        <v>1754357.12</v>
      </c>
      <c r="H93" s="90">
        <f>SUM(H94:H99)</f>
        <v>6575139.21</v>
      </c>
    </row>
    <row r="94" spans="1:8" ht="51" outlineLevel="5" x14ac:dyDescent="0.25">
      <c r="A94" s="137" t="s">
        <v>184</v>
      </c>
      <c r="B94" s="65" t="s">
        <v>183</v>
      </c>
      <c r="C94" s="65" t="s">
        <v>185</v>
      </c>
      <c r="D94" s="69">
        <v>42200</v>
      </c>
      <c r="E94" s="22">
        <v>50000</v>
      </c>
      <c r="F94" s="59">
        <v>50000</v>
      </c>
      <c r="G94" s="70">
        <v>0</v>
      </c>
      <c r="H94" s="59">
        <f t="shared" ref="H94:H99" si="5">E94</f>
        <v>50000</v>
      </c>
    </row>
    <row r="95" spans="1:8" ht="39.75" customHeight="1" outlineLevel="5" x14ac:dyDescent="0.25">
      <c r="A95" s="137" t="s">
        <v>186</v>
      </c>
      <c r="B95" s="65" t="s">
        <v>183</v>
      </c>
      <c r="C95" s="65" t="s">
        <v>187</v>
      </c>
      <c r="D95" s="69">
        <v>972175.69</v>
      </c>
      <c r="E95" s="92">
        <v>1450968.32</v>
      </c>
      <c r="F95" s="59">
        <v>1449718.32</v>
      </c>
      <c r="G95" s="70">
        <v>1163187.1200000001</v>
      </c>
      <c r="H95" s="59">
        <f t="shared" si="5"/>
        <v>1450968.32</v>
      </c>
    </row>
    <row r="96" spans="1:8" ht="25.5" outlineLevel="5" x14ac:dyDescent="0.25">
      <c r="A96" s="137" t="s">
        <v>188</v>
      </c>
      <c r="B96" s="65" t="s">
        <v>183</v>
      </c>
      <c r="C96" s="65" t="s">
        <v>189</v>
      </c>
      <c r="D96" s="69">
        <v>612415</v>
      </c>
      <c r="E96" s="93">
        <v>4969170.8899999997</v>
      </c>
      <c r="F96" s="59">
        <v>4945670.8899999997</v>
      </c>
      <c r="G96" s="70">
        <v>591170</v>
      </c>
      <c r="H96" s="59">
        <f t="shared" si="5"/>
        <v>4969170.8899999997</v>
      </c>
    </row>
    <row r="97" spans="1:8" ht="38.25" outlineLevel="5" x14ac:dyDescent="0.25">
      <c r="A97" s="137" t="s">
        <v>190</v>
      </c>
      <c r="B97" s="65" t="s">
        <v>183</v>
      </c>
      <c r="C97" s="65" t="s">
        <v>191</v>
      </c>
      <c r="D97" s="69">
        <v>0</v>
      </c>
      <c r="E97" s="59">
        <v>0</v>
      </c>
      <c r="F97" s="59">
        <v>0</v>
      </c>
      <c r="G97" s="70">
        <v>0</v>
      </c>
      <c r="H97" s="59">
        <f t="shared" si="5"/>
        <v>0</v>
      </c>
    </row>
    <row r="98" spans="1:8" ht="25.5" outlineLevel="5" x14ac:dyDescent="0.25">
      <c r="A98" s="137" t="s">
        <v>192</v>
      </c>
      <c r="B98" s="65" t="s">
        <v>183</v>
      </c>
      <c r="C98" s="65" t="s">
        <v>193</v>
      </c>
      <c r="D98" s="69">
        <v>85083.33</v>
      </c>
      <c r="E98" s="59">
        <v>105000</v>
      </c>
      <c r="F98" s="59">
        <v>0</v>
      </c>
      <c r="G98" s="70">
        <v>0</v>
      </c>
      <c r="H98" s="59">
        <f t="shared" si="5"/>
        <v>105000</v>
      </c>
    </row>
    <row r="99" spans="1:8" ht="51" outlineLevel="5" x14ac:dyDescent="0.25">
      <c r="A99" s="137" t="s">
        <v>194</v>
      </c>
      <c r="B99" s="65" t="s">
        <v>183</v>
      </c>
      <c r="C99" s="65" t="s">
        <v>195</v>
      </c>
      <c r="D99" s="69">
        <v>8500</v>
      </c>
      <c r="E99" s="59">
        <v>0</v>
      </c>
      <c r="F99" s="59">
        <v>0</v>
      </c>
      <c r="G99" s="70">
        <v>0</v>
      </c>
      <c r="H99" s="59">
        <f t="shared" si="5"/>
        <v>0</v>
      </c>
    </row>
    <row r="100" spans="1:8" x14ac:dyDescent="0.25">
      <c r="A100" s="143" t="s">
        <v>196</v>
      </c>
      <c r="B100" s="50" t="s">
        <v>197</v>
      </c>
      <c r="C100" s="50" t="s">
        <v>49</v>
      </c>
      <c r="D100" s="27">
        <f>D101+D105+D119+D122</f>
        <v>435323534.94000006</v>
      </c>
      <c r="E100" s="27">
        <f>E101+E105+E119+E122</f>
        <v>893828742.44000006</v>
      </c>
      <c r="F100" s="27">
        <f>F101+F105+F119+F122</f>
        <v>191710763.81</v>
      </c>
      <c r="G100" s="27">
        <f>G101+G105+G119+G122</f>
        <v>179919826.50999999</v>
      </c>
      <c r="H100" s="27">
        <f>H101+H105+H119+H122</f>
        <v>901699187.8900001</v>
      </c>
    </row>
    <row r="101" spans="1:8" outlineLevel="1" x14ac:dyDescent="0.25">
      <c r="A101" s="147" t="s">
        <v>198</v>
      </c>
      <c r="B101" s="51" t="s">
        <v>199</v>
      </c>
      <c r="C101" s="51" t="s">
        <v>49</v>
      </c>
      <c r="D101" s="52">
        <f>D102+D103+D104</f>
        <v>23680269.050000001</v>
      </c>
      <c r="E101" s="52">
        <f>E102+E103+E104</f>
        <v>38104041.910000004</v>
      </c>
      <c r="F101" s="52">
        <f>F102+F103+F104</f>
        <v>24400164.199999996</v>
      </c>
      <c r="G101" s="52">
        <f>G102+G103+G104</f>
        <v>24400164.199999996</v>
      </c>
      <c r="H101" s="52">
        <f>H102+H103+H104</f>
        <v>38104041.910000004</v>
      </c>
    </row>
    <row r="102" spans="1:8" ht="51" outlineLevel="5" x14ac:dyDescent="0.25">
      <c r="A102" s="137" t="s">
        <v>200</v>
      </c>
      <c r="B102" s="65" t="s">
        <v>199</v>
      </c>
      <c r="C102" s="65" t="s">
        <v>201</v>
      </c>
      <c r="D102" s="25">
        <v>5205152</v>
      </c>
      <c r="E102" s="22">
        <v>10985094</v>
      </c>
      <c r="F102" s="59">
        <v>5241670.5599999996</v>
      </c>
      <c r="G102" s="70">
        <v>5241670.5599999996</v>
      </c>
      <c r="H102" s="59">
        <f>E102</f>
        <v>10985094</v>
      </c>
    </row>
    <row r="103" spans="1:8" ht="38.25" outlineLevel="5" x14ac:dyDescent="0.25">
      <c r="A103" s="137" t="s">
        <v>202</v>
      </c>
      <c r="B103" s="65" t="s">
        <v>199</v>
      </c>
      <c r="C103" s="65" t="s">
        <v>203</v>
      </c>
      <c r="D103" s="25">
        <v>18475117.050000001</v>
      </c>
      <c r="E103" s="22">
        <v>27100966.670000002</v>
      </c>
      <c r="F103" s="59">
        <v>19140512.399999999</v>
      </c>
      <c r="G103" s="70">
        <v>19140512.399999999</v>
      </c>
      <c r="H103" s="59">
        <f>E103</f>
        <v>27100966.670000002</v>
      </c>
    </row>
    <row r="104" spans="1:8" ht="38.25" outlineLevel="5" x14ac:dyDescent="0.25">
      <c r="A104" s="137" t="s">
        <v>154</v>
      </c>
      <c r="B104" s="65" t="s">
        <v>199</v>
      </c>
      <c r="C104" s="65" t="s">
        <v>204</v>
      </c>
      <c r="D104" s="25">
        <v>0</v>
      </c>
      <c r="E104" s="22">
        <v>17981.240000000002</v>
      </c>
      <c r="F104" s="62">
        <v>17981.240000000002</v>
      </c>
      <c r="G104" s="68">
        <v>17981.240000000002</v>
      </c>
      <c r="H104" s="59">
        <f>E104</f>
        <v>17981.240000000002</v>
      </c>
    </row>
    <row r="105" spans="1:8" outlineLevel="1" x14ac:dyDescent="0.25">
      <c r="A105" s="143" t="s">
        <v>205</v>
      </c>
      <c r="B105" s="50" t="s">
        <v>206</v>
      </c>
      <c r="C105" s="50" t="s">
        <v>49</v>
      </c>
      <c r="D105" s="27">
        <f>SUM(D106:D118)</f>
        <v>366374577.05000001</v>
      </c>
      <c r="E105" s="27">
        <f>SUM(E106:E118)</f>
        <v>760998689.46000004</v>
      </c>
      <c r="F105" s="90">
        <f>SUM(F106:F118)</f>
        <v>124897756.52</v>
      </c>
      <c r="G105" s="90">
        <f>SUM(G106:G118)</f>
        <v>118030772.78999999</v>
      </c>
      <c r="H105" s="90">
        <f>SUM(H106:H118)</f>
        <v>768869134.91000009</v>
      </c>
    </row>
    <row r="106" spans="1:8" ht="63.75" outlineLevel="1" x14ac:dyDescent="0.25">
      <c r="A106" s="137" t="s">
        <v>207</v>
      </c>
      <c r="B106" s="65" t="s">
        <v>206</v>
      </c>
      <c r="C106" s="65" t="s">
        <v>208</v>
      </c>
      <c r="D106" s="22">
        <v>24323526.690000001</v>
      </c>
      <c r="E106" s="22">
        <v>26658363.719999999</v>
      </c>
      <c r="F106" s="67">
        <v>11436255.08</v>
      </c>
      <c r="G106" s="94">
        <v>11436255.08</v>
      </c>
      <c r="H106" s="59">
        <f t="shared" ref="H106:H114" si="6">E106</f>
        <v>26658363.719999999</v>
      </c>
    </row>
    <row r="107" spans="1:8" ht="63.75" outlineLevel="5" x14ac:dyDescent="0.25">
      <c r="A107" s="148" t="s">
        <v>209</v>
      </c>
      <c r="B107" s="95" t="s">
        <v>206</v>
      </c>
      <c r="C107" s="95" t="s">
        <v>210</v>
      </c>
      <c r="D107" s="66">
        <v>61350491.789999999</v>
      </c>
      <c r="E107" s="67">
        <v>43891396.530000001</v>
      </c>
      <c r="F107" s="59">
        <v>9611331.1400000006</v>
      </c>
      <c r="G107" s="70">
        <v>9611331.1400000006</v>
      </c>
      <c r="H107" s="59">
        <f t="shared" si="6"/>
        <v>43891396.530000001</v>
      </c>
    </row>
    <row r="108" spans="1:8" ht="114.75" outlineLevel="5" x14ac:dyDescent="0.25">
      <c r="A108" s="148" t="s">
        <v>211</v>
      </c>
      <c r="B108" s="95" t="s">
        <v>206</v>
      </c>
      <c r="C108" s="95" t="s">
        <v>212</v>
      </c>
      <c r="D108" s="66">
        <v>0</v>
      </c>
      <c r="E108" s="67">
        <v>1881600</v>
      </c>
      <c r="F108" s="59">
        <v>0</v>
      </c>
      <c r="G108" s="70">
        <v>0</v>
      </c>
      <c r="H108" s="59">
        <f t="shared" si="6"/>
        <v>1881600</v>
      </c>
    </row>
    <row r="109" spans="1:8" ht="51" outlineLevel="5" x14ac:dyDescent="0.25">
      <c r="A109" s="148" t="s">
        <v>213</v>
      </c>
      <c r="B109" s="95" t="s">
        <v>206</v>
      </c>
      <c r="C109" s="95" t="s">
        <v>214</v>
      </c>
      <c r="D109" s="66">
        <v>0</v>
      </c>
      <c r="E109" s="67">
        <v>536511800</v>
      </c>
      <c r="F109" s="59">
        <v>0</v>
      </c>
      <c r="G109" s="70">
        <v>0</v>
      </c>
      <c r="H109" s="59">
        <f t="shared" si="6"/>
        <v>536511800</v>
      </c>
    </row>
    <row r="110" spans="1:8" ht="76.5" outlineLevel="5" x14ac:dyDescent="0.25">
      <c r="A110" s="137" t="s">
        <v>215</v>
      </c>
      <c r="B110" s="65" t="s">
        <v>206</v>
      </c>
      <c r="C110" s="65" t="s">
        <v>216</v>
      </c>
      <c r="D110" s="69">
        <v>11772859.58</v>
      </c>
      <c r="E110" s="22">
        <v>8422544.5099999998</v>
      </c>
      <c r="F110" s="59">
        <v>1844367.49</v>
      </c>
      <c r="G110" s="70">
        <v>1844367.49</v>
      </c>
      <c r="H110" s="59">
        <f t="shared" si="6"/>
        <v>8422544.5099999998</v>
      </c>
    </row>
    <row r="111" spans="1:8" ht="102" outlineLevel="5" x14ac:dyDescent="0.25">
      <c r="A111" s="137" t="s">
        <v>217</v>
      </c>
      <c r="B111" s="65" t="s">
        <v>206</v>
      </c>
      <c r="C111" s="65" t="s">
        <v>218</v>
      </c>
      <c r="D111" s="69">
        <v>0</v>
      </c>
      <c r="E111" s="22">
        <v>361069.85</v>
      </c>
      <c r="F111" s="59">
        <v>0</v>
      </c>
      <c r="G111" s="70">
        <v>0</v>
      </c>
      <c r="H111" s="59">
        <f t="shared" si="6"/>
        <v>361069.85</v>
      </c>
    </row>
    <row r="112" spans="1:8" ht="76.5" outlineLevel="5" x14ac:dyDescent="0.25">
      <c r="A112" s="137" t="s">
        <v>219</v>
      </c>
      <c r="B112" s="65" t="s">
        <v>206</v>
      </c>
      <c r="C112" s="65" t="s">
        <v>220</v>
      </c>
      <c r="D112" s="69">
        <v>125188526</v>
      </c>
      <c r="E112" s="22">
        <v>0</v>
      </c>
      <c r="F112" s="59">
        <v>0</v>
      </c>
      <c r="G112" s="70">
        <v>0</v>
      </c>
      <c r="H112" s="59">
        <f t="shared" si="6"/>
        <v>0</v>
      </c>
    </row>
    <row r="113" spans="1:8" ht="63.75" outlineLevel="5" x14ac:dyDescent="0.25">
      <c r="A113" s="137" t="s">
        <v>221</v>
      </c>
      <c r="B113" s="65" t="s">
        <v>206</v>
      </c>
      <c r="C113" s="65" t="s">
        <v>222</v>
      </c>
      <c r="D113" s="69">
        <v>4219644.47</v>
      </c>
      <c r="E113" s="22">
        <v>0</v>
      </c>
      <c r="F113" s="59">
        <v>0</v>
      </c>
      <c r="G113" s="70">
        <v>0</v>
      </c>
      <c r="H113" s="59">
        <f t="shared" si="6"/>
        <v>0</v>
      </c>
    </row>
    <row r="114" spans="1:8" ht="38.25" outlineLevel="5" x14ac:dyDescent="0.25">
      <c r="A114" s="137" t="s">
        <v>223</v>
      </c>
      <c r="B114" s="65" t="s">
        <v>206</v>
      </c>
      <c r="C114" s="65" t="s">
        <v>224</v>
      </c>
      <c r="D114" s="69">
        <v>112569260.48999999</v>
      </c>
      <c r="E114" s="22">
        <v>132594344.20999999</v>
      </c>
      <c r="F114" s="59">
        <v>98595060.129999995</v>
      </c>
      <c r="G114" s="70">
        <v>91902903.189999998</v>
      </c>
      <c r="H114" s="59">
        <f t="shared" si="6"/>
        <v>132594344.20999999</v>
      </c>
    </row>
    <row r="115" spans="1:8" ht="51" outlineLevel="5" x14ac:dyDescent="0.25">
      <c r="A115" s="137" t="s">
        <v>225</v>
      </c>
      <c r="B115" s="65" t="s">
        <v>206</v>
      </c>
      <c r="C115" s="65" t="s">
        <v>226</v>
      </c>
      <c r="D115" s="69">
        <v>7761397.6799999997</v>
      </c>
      <c r="E115" s="22">
        <v>6082570.6399999997</v>
      </c>
      <c r="F115" s="59">
        <v>2491002.6800000002</v>
      </c>
      <c r="G115" s="70">
        <v>2316175.89</v>
      </c>
      <c r="H115" s="59">
        <f>E115+7870445.45</f>
        <v>13953016.09</v>
      </c>
    </row>
    <row r="116" spans="1:8" ht="102" outlineLevel="5" x14ac:dyDescent="0.25">
      <c r="A116" s="137" t="s">
        <v>227</v>
      </c>
      <c r="B116" s="65" t="s">
        <v>206</v>
      </c>
      <c r="C116" s="65" t="s">
        <v>228</v>
      </c>
      <c r="D116" s="69">
        <v>380800</v>
      </c>
      <c r="E116" s="22">
        <v>800000</v>
      </c>
      <c r="F116" s="59">
        <v>0</v>
      </c>
      <c r="G116" s="70">
        <v>0</v>
      </c>
      <c r="H116" s="59">
        <f>E116</f>
        <v>800000</v>
      </c>
    </row>
    <row r="117" spans="1:8" ht="25.5" outlineLevel="5" x14ac:dyDescent="0.25">
      <c r="A117" s="137" t="s">
        <v>229</v>
      </c>
      <c r="B117" s="65" t="s">
        <v>206</v>
      </c>
      <c r="C117" s="65" t="s">
        <v>230</v>
      </c>
      <c r="D117" s="69">
        <v>18699983.850000001</v>
      </c>
      <c r="E117" s="22">
        <v>3795000</v>
      </c>
      <c r="F117" s="59">
        <v>919740</v>
      </c>
      <c r="G117" s="70">
        <v>919740</v>
      </c>
      <c r="H117" s="59">
        <f>E117</f>
        <v>3795000</v>
      </c>
    </row>
    <row r="118" spans="1:8" ht="38.25" outlineLevel="5" x14ac:dyDescent="0.25">
      <c r="A118" s="137" t="s">
        <v>154</v>
      </c>
      <c r="B118" s="71" t="s">
        <v>206</v>
      </c>
      <c r="C118" s="65" t="s">
        <v>204</v>
      </c>
      <c r="D118" s="69">
        <v>108086.5</v>
      </c>
      <c r="E118" s="22">
        <v>0</v>
      </c>
      <c r="F118" s="59">
        <v>0</v>
      </c>
      <c r="G118" s="70">
        <v>0</v>
      </c>
      <c r="H118" s="59">
        <f>E118</f>
        <v>0</v>
      </c>
    </row>
    <row r="119" spans="1:8" outlineLevel="1" x14ac:dyDescent="0.25">
      <c r="A119" s="143" t="s">
        <v>231</v>
      </c>
      <c r="B119" s="50" t="s">
        <v>232</v>
      </c>
      <c r="C119" s="50" t="s">
        <v>49</v>
      </c>
      <c r="D119" s="27">
        <f>SUM(D120:D121)</f>
        <v>36366</v>
      </c>
      <c r="E119" s="27">
        <f>SUM(E120:E121)</f>
        <v>38548</v>
      </c>
      <c r="F119" s="27">
        <f>SUM(F120:F121)</f>
        <v>34203.770000000004</v>
      </c>
      <c r="G119" s="27">
        <f>SUM(G120:G121)</f>
        <v>11564.400000000001</v>
      </c>
      <c r="H119" s="27">
        <f>SUM(H120:H121)</f>
        <v>38548</v>
      </c>
    </row>
    <row r="120" spans="1:8" ht="51" outlineLevel="5" x14ac:dyDescent="0.25">
      <c r="A120" s="137" t="s">
        <v>233</v>
      </c>
      <c r="B120" s="65" t="s">
        <v>232</v>
      </c>
      <c r="C120" s="65" t="s">
        <v>234</v>
      </c>
      <c r="D120" s="69">
        <v>30511.07</v>
      </c>
      <c r="E120" s="22">
        <v>32341.77</v>
      </c>
      <c r="F120" s="59">
        <v>32341.77</v>
      </c>
      <c r="G120" s="70">
        <v>9702.5300000000007</v>
      </c>
      <c r="H120" s="59">
        <f>E120</f>
        <v>32341.77</v>
      </c>
    </row>
    <row r="121" spans="1:8" ht="38.25" outlineLevel="5" x14ac:dyDescent="0.25">
      <c r="A121" s="137" t="s">
        <v>235</v>
      </c>
      <c r="B121" s="65" t="s">
        <v>232</v>
      </c>
      <c r="C121" s="65" t="s">
        <v>236</v>
      </c>
      <c r="D121" s="73">
        <v>5854.93</v>
      </c>
      <c r="E121" s="22">
        <v>6206.23</v>
      </c>
      <c r="F121" s="59">
        <v>1862</v>
      </c>
      <c r="G121" s="70">
        <v>1861.87</v>
      </c>
      <c r="H121" s="59">
        <f>E121</f>
        <v>6206.23</v>
      </c>
    </row>
    <row r="122" spans="1:8" ht="25.5" outlineLevel="1" x14ac:dyDescent="0.25">
      <c r="A122" s="143" t="s">
        <v>237</v>
      </c>
      <c r="B122" s="50" t="s">
        <v>238</v>
      </c>
      <c r="C122" s="50" t="s">
        <v>49</v>
      </c>
      <c r="D122" s="27">
        <f>SUM(D123:D134)</f>
        <v>45232322.840000004</v>
      </c>
      <c r="E122" s="27">
        <f>SUM(E123:E134)</f>
        <v>94687463.070000008</v>
      </c>
      <c r="F122" s="27">
        <f>SUM(F123:F134)</f>
        <v>42378639.32</v>
      </c>
      <c r="G122" s="88">
        <f>SUM(G123:G134)</f>
        <v>37477325.120000005</v>
      </c>
      <c r="H122" s="27">
        <f>SUM(H123:H134)</f>
        <v>94687463.070000008</v>
      </c>
    </row>
    <row r="123" spans="1:8" ht="51" outlineLevel="5" x14ac:dyDescent="0.25">
      <c r="A123" s="136" t="s">
        <v>239</v>
      </c>
      <c r="B123" s="71" t="s">
        <v>238</v>
      </c>
      <c r="C123" s="65" t="s">
        <v>240</v>
      </c>
      <c r="D123" s="69">
        <v>10000</v>
      </c>
      <c r="E123" s="22">
        <v>60000</v>
      </c>
      <c r="F123" s="59">
        <v>0</v>
      </c>
      <c r="G123" s="70">
        <v>0</v>
      </c>
      <c r="H123" s="59">
        <f t="shared" ref="H123:H134" si="7">E123</f>
        <v>60000</v>
      </c>
    </row>
    <row r="124" spans="1:8" ht="25.5" outlineLevel="5" x14ac:dyDescent="0.25">
      <c r="A124" s="137" t="s">
        <v>241</v>
      </c>
      <c r="B124" s="71" t="s">
        <v>238</v>
      </c>
      <c r="C124" s="65" t="s">
        <v>242</v>
      </c>
      <c r="D124" s="69">
        <v>500000</v>
      </c>
      <c r="E124" s="22">
        <v>500000</v>
      </c>
      <c r="F124" s="59">
        <v>0</v>
      </c>
      <c r="G124" s="70">
        <v>0</v>
      </c>
      <c r="H124" s="59">
        <f t="shared" si="7"/>
        <v>500000</v>
      </c>
    </row>
    <row r="125" spans="1:8" ht="38.25" outlineLevel="5" x14ac:dyDescent="0.25">
      <c r="A125" s="137" t="s">
        <v>243</v>
      </c>
      <c r="B125" s="65" t="s">
        <v>238</v>
      </c>
      <c r="C125" s="65" t="s">
        <v>244</v>
      </c>
      <c r="D125" s="69">
        <v>50000</v>
      </c>
      <c r="E125" s="22">
        <v>100000</v>
      </c>
      <c r="F125" s="59">
        <v>0</v>
      </c>
      <c r="G125" s="70">
        <v>0</v>
      </c>
      <c r="H125" s="59">
        <f t="shared" si="7"/>
        <v>100000</v>
      </c>
    </row>
    <row r="126" spans="1:8" outlineLevel="5" x14ac:dyDescent="0.25">
      <c r="A126" s="137" t="s">
        <v>245</v>
      </c>
      <c r="B126" s="65" t="s">
        <v>238</v>
      </c>
      <c r="C126" s="65" t="s">
        <v>246</v>
      </c>
      <c r="D126" s="69">
        <v>0</v>
      </c>
      <c r="E126" s="22">
        <v>2104493.4500000002</v>
      </c>
      <c r="F126" s="59">
        <v>0</v>
      </c>
      <c r="G126" s="70">
        <v>0</v>
      </c>
      <c r="H126" s="59">
        <f t="shared" si="7"/>
        <v>2104493.4500000002</v>
      </c>
    </row>
    <row r="127" spans="1:8" ht="51" outlineLevel="5" x14ac:dyDescent="0.25">
      <c r="A127" s="137" t="s">
        <v>247</v>
      </c>
      <c r="B127" s="65" t="s">
        <v>238</v>
      </c>
      <c r="C127" s="65" t="s">
        <v>248</v>
      </c>
      <c r="D127" s="69">
        <v>1758669.08</v>
      </c>
      <c r="E127" s="22">
        <v>647576.5</v>
      </c>
      <c r="F127" s="59">
        <v>39.549999999999997</v>
      </c>
      <c r="G127" s="70">
        <v>39.549999999999997</v>
      </c>
      <c r="H127" s="59">
        <f t="shared" si="7"/>
        <v>647576.5</v>
      </c>
    </row>
    <row r="128" spans="1:8" ht="63.75" outlineLevel="5" x14ac:dyDescent="0.25">
      <c r="A128" s="137" t="s">
        <v>54</v>
      </c>
      <c r="B128" s="65" t="s">
        <v>238</v>
      </c>
      <c r="C128" s="65" t="s">
        <v>125</v>
      </c>
      <c r="D128" s="69">
        <v>579561.49</v>
      </c>
      <c r="E128" s="22">
        <v>1685000</v>
      </c>
      <c r="F128" s="59">
        <v>1685000</v>
      </c>
      <c r="G128" s="70">
        <v>1009238.63</v>
      </c>
      <c r="H128" s="59">
        <f t="shared" si="7"/>
        <v>1685000</v>
      </c>
    </row>
    <row r="129" spans="1:8" ht="41.25" customHeight="1" outlineLevel="5" x14ac:dyDescent="0.25">
      <c r="A129" s="137" t="s">
        <v>128</v>
      </c>
      <c r="B129" s="65" t="s">
        <v>238</v>
      </c>
      <c r="C129" s="65" t="s">
        <v>129</v>
      </c>
      <c r="D129" s="69">
        <v>39740402.030000001</v>
      </c>
      <c r="E129" s="22">
        <v>45133164.539999999</v>
      </c>
      <c r="F129" s="59">
        <v>36236371.189999998</v>
      </c>
      <c r="G129" s="70">
        <v>33348837.960000001</v>
      </c>
      <c r="H129" s="59">
        <f t="shared" si="7"/>
        <v>45133164.539999999</v>
      </c>
    </row>
    <row r="130" spans="1:8" ht="51.75" customHeight="1" outlineLevel="5" x14ac:dyDescent="0.25">
      <c r="A130" s="137" t="s">
        <v>213</v>
      </c>
      <c r="B130" s="65" t="s">
        <v>238</v>
      </c>
      <c r="C130" s="65" t="s">
        <v>249</v>
      </c>
      <c r="D130" s="69">
        <v>0</v>
      </c>
      <c r="E130" s="22">
        <v>40000000</v>
      </c>
      <c r="F130" s="59">
        <v>0</v>
      </c>
      <c r="G130" s="70">
        <v>0</v>
      </c>
      <c r="H130" s="59">
        <f t="shared" si="7"/>
        <v>40000000</v>
      </c>
    </row>
    <row r="131" spans="1:8" ht="89.25" outlineLevel="5" x14ac:dyDescent="0.25">
      <c r="A131" s="137" t="s">
        <v>250</v>
      </c>
      <c r="B131" s="65" t="s">
        <v>238</v>
      </c>
      <c r="C131" s="65" t="s">
        <v>251</v>
      </c>
      <c r="D131" s="69">
        <v>7947</v>
      </c>
      <c r="E131" s="22">
        <v>13649</v>
      </c>
      <c r="F131" s="59">
        <v>13649</v>
      </c>
      <c r="G131" s="70">
        <v>0</v>
      </c>
      <c r="H131" s="59">
        <f t="shared" si="7"/>
        <v>13649</v>
      </c>
    </row>
    <row r="132" spans="1:8" ht="76.5" outlineLevel="5" x14ac:dyDescent="0.25">
      <c r="A132" s="137" t="s">
        <v>252</v>
      </c>
      <c r="B132" s="65" t="s">
        <v>238</v>
      </c>
      <c r="C132" s="65" t="s">
        <v>253</v>
      </c>
      <c r="D132" s="69">
        <v>0</v>
      </c>
      <c r="E132" s="22">
        <v>4361269.74</v>
      </c>
      <c r="F132" s="59">
        <v>4361269.74</v>
      </c>
      <c r="G132" s="70">
        <v>3036899.14</v>
      </c>
      <c r="H132" s="59">
        <f t="shared" si="7"/>
        <v>4361269.74</v>
      </c>
    </row>
    <row r="133" spans="1:8" ht="76.5" outlineLevel="5" x14ac:dyDescent="0.25">
      <c r="A133" s="137" t="s">
        <v>254</v>
      </c>
      <c r="B133" s="65" t="s">
        <v>238</v>
      </c>
      <c r="C133" s="65" t="s">
        <v>255</v>
      </c>
      <c r="D133" s="69">
        <v>2585743.2400000002</v>
      </c>
      <c r="E133" s="22">
        <v>0</v>
      </c>
      <c r="F133" s="59">
        <v>0</v>
      </c>
      <c r="G133" s="70">
        <v>0</v>
      </c>
      <c r="H133" s="59">
        <f t="shared" si="7"/>
        <v>0</v>
      </c>
    </row>
    <row r="134" spans="1:8" ht="102" outlineLevel="5" x14ac:dyDescent="0.25">
      <c r="A134" s="137" t="s">
        <v>62</v>
      </c>
      <c r="B134" s="65" t="s">
        <v>238</v>
      </c>
      <c r="C134" s="65" t="s">
        <v>162</v>
      </c>
      <c r="D134" s="69">
        <v>0</v>
      </c>
      <c r="E134" s="22">
        <v>82309.84</v>
      </c>
      <c r="F134" s="59">
        <v>82309.84</v>
      </c>
      <c r="G134" s="70">
        <v>82309.84</v>
      </c>
      <c r="H134" s="59">
        <f t="shared" si="7"/>
        <v>82309.84</v>
      </c>
    </row>
    <row r="135" spans="1:8" ht="25.5" x14ac:dyDescent="0.25">
      <c r="A135" s="149" t="s">
        <v>256</v>
      </c>
      <c r="B135" s="50" t="s">
        <v>257</v>
      </c>
      <c r="C135" s="50" t="s">
        <v>49</v>
      </c>
      <c r="D135" s="27">
        <f>D136+D142+D154+D193</f>
        <v>525206385.30000001</v>
      </c>
      <c r="E135" s="27">
        <f>E136+E142+E154+E193</f>
        <v>677720213.89999986</v>
      </c>
      <c r="F135" s="27">
        <f>F136+F142+F154+F193</f>
        <v>357439435.55999994</v>
      </c>
      <c r="G135" s="88">
        <f>G136+G142+G154+G193</f>
        <v>350854773.07999992</v>
      </c>
      <c r="H135" s="27">
        <f>H136+H142+H154+H193</f>
        <v>677720213.89999986</v>
      </c>
    </row>
    <row r="136" spans="1:8" outlineLevel="1" x14ac:dyDescent="0.25">
      <c r="A136" s="143" t="s">
        <v>258</v>
      </c>
      <c r="B136" s="50" t="s">
        <v>259</v>
      </c>
      <c r="C136" s="50" t="s">
        <v>49</v>
      </c>
      <c r="D136" s="27">
        <f>SUM(D137:D141)</f>
        <v>57894474.089999996</v>
      </c>
      <c r="E136" s="27">
        <f>SUM(E137:E141)</f>
        <v>75302213.539999992</v>
      </c>
      <c r="F136" s="27">
        <f>SUM(F137:F141)</f>
        <v>43296560.490000002</v>
      </c>
      <c r="G136" s="88">
        <f>SUM(G137:G141)</f>
        <v>42602665.300000004</v>
      </c>
      <c r="H136" s="27">
        <f>SUM(H137:H141)</f>
        <v>75302213.539999992</v>
      </c>
    </row>
    <row r="137" spans="1:8" ht="51" outlineLevel="5" x14ac:dyDescent="0.25">
      <c r="A137" s="137" t="s">
        <v>260</v>
      </c>
      <c r="B137" s="65" t="s">
        <v>259</v>
      </c>
      <c r="C137" s="65" t="s">
        <v>261</v>
      </c>
      <c r="D137" s="69">
        <v>19065933.09</v>
      </c>
      <c r="E137" s="22">
        <v>18963737</v>
      </c>
      <c r="F137" s="59">
        <v>14029122.42</v>
      </c>
      <c r="G137" s="70">
        <v>14029122.42</v>
      </c>
      <c r="H137" s="59">
        <f>E137</f>
        <v>18963737</v>
      </c>
    </row>
    <row r="138" spans="1:8" ht="38.25" outlineLevel="5" x14ac:dyDescent="0.25">
      <c r="A138" s="137" t="s">
        <v>262</v>
      </c>
      <c r="B138" s="65" t="s">
        <v>259</v>
      </c>
      <c r="C138" s="65" t="s">
        <v>263</v>
      </c>
      <c r="D138" s="69">
        <v>28421839.100000001</v>
      </c>
      <c r="E138" s="22">
        <v>28955187.920000002</v>
      </c>
      <c r="F138" s="59">
        <v>21420666.460000001</v>
      </c>
      <c r="G138" s="70">
        <v>21420666.460000001</v>
      </c>
      <c r="H138" s="59">
        <f>E138</f>
        <v>28955187.920000002</v>
      </c>
    </row>
    <row r="139" spans="1:8" ht="51" outlineLevel="5" x14ac:dyDescent="0.25">
      <c r="A139" s="137" t="s">
        <v>264</v>
      </c>
      <c r="B139" s="65" t="s">
        <v>259</v>
      </c>
      <c r="C139" s="65" t="s">
        <v>265</v>
      </c>
      <c r="D139" s="69">
        <v>3535387.22</v>
      </c>
      <c r="E139" s="22">
        <v>3016156.8</v>
      </c>
      <c r="F139" s="59">
        <v>2338579.81</v>
      </c>
      <c r="G139" s="70">
        <v>2338579.81</v>
      </c>
      <c r="H139" s="59">
        <f>E139</f>
        <v>3016156.8</v>
      </c>
    </row>
    <row r="140" spans="1:8" ht="51" outlineLevel="5" x14ac:dyDescent="0.25">
      <c r="A140" s="137" t="s">
        <v>213</v>
      </c>
      <c r="B140" s="65" t="s">
        <v>259</v>
      </c>
      <c r="C140" s="65" t="s">
        <v>266</v>
      </c>
      <c r="D140" s="69">
        <v>0</v>
      </c>
      <c r="E140" s="22">
        <v>16595500</v>
      </c>
      <c r="F140" s="59">
        <v>0</v>
      </c>
      <c r="G140" s="70">
        <v>0</v>
      </c>
      <c r="H140" s="59">
        <f>E140</f>
        <v>16595500</v>
      </c>
    </row>
    <row r="141" spans="1:8" ht="25.5" outlineLevel="5" x14ac:dyDescent="0.25">
      <c r="A141" s="137" t="s">
        <v>267</v>
      </c>
      <c r="B141" s="71" t="s">
        <v>259</v>
      </c>
      <c r="C141" s="65" t="s">
        <v>268</v>
      </c>
      <c r="D141" s="69">
        <v>6871314.6799999997</v>
      </c>
      <c r="E141" s="22">
        <v>7771631.8200000003</v>
      </c>
      <c r="F141" s="59">
        <v>5508191.7999999998</v>
      </c>
      <c r="G141" s="70">
        <v>4814296.6100000003</v>
      </c>
      <c r="H141" s="59">
        <f>E141</f>
        <v>7771631.8200000003</v>
      </c>
    </row>
    <row r="142" spans="1:8" outlineLevel="1" x14ac:dyDescent="0.25">
      <c r="A142" s="143" t="s">
        <v>269</v>
      </c>
      <c r="B142" s="50" t="s">
        <v>270</v>
      </c>
      <c r="C142" s="50" t="s">
        <v>49</v>
      </c>
      <c r="D142" s="27">
        <f>SUM(D143:D153)</f>
        <v>204305850.59</v>
      </c>
      <c r="E142" s="27">
        <f>SUM(E143:E153)</f>
        <v>205798550.97000003</v>
      </c>
      <c r="F142" s="27">
        <f>SUM(F143:F153)</f>
        <v>166034694.92999998</v>
      </c>
      <c r="G142" s="27">
        <f>SUM(G143:G153)</f>
        <v>162365094.63999999</v>
      </c>
      <c r="H142" s="27">
        <f>SUM(H143:H153)</f>
        <v>205798550.97000003</v>
      </c>
    </row>
    <row r="143" spans="1:8" ht="40.5" customHeight="1" outlineLevel="1" x14ac:dyDescent="0.25">
      <c r="A143" s="137" t="s">
        <v>271</v>
      </c>
      <c r="B143" s="65" t="s">
        <v>270</v>
      </c>
      <c r="C143" s="65" t="s">
        <v>272</v>
      </c>
      <c r="D143" s="22">
        <v>174955494</v>
      </c>
      <c r="E143" s="22">
        <v>60119920</v>
      </c>
      <c r="F143" s="22">
        <v>60119920</v>
      </c>
      <c r="G143" s="84">
        <v>60119920</v>
      </c>
      <c r="H143" s="59">
        <f t="shared" ref="H143:H153" si="8">E143</f>
        <v>60119920</v>
      </c>
    </row>
    <row r="144" spans="1:8" ht="40.5" customHeight="1" outlineLevel="1" x14ac:dyDescent="0.25">
      <c r="A144" s="137" t="s">
        <v>271</v>
      </c>
      <c r="B144" s="65" t="s">
        <v>270</v>
      </c>
      <c r="C144" s="65" t="s">
        <v>273</v>
      </c>
      <c r="D144" s="96">
        <v>0</v>
      </c>
      <c r="E144" s="22">
        <v>55979339.359999999</v>
      </c>
      <c r="F144" s="22">
        <v>55979339.359999999</v>
      </c>
      <c r="G144" s="84">
        <v>55979339.359999999</v>
      </c>
      <c r="H144" s="59">
        <f t="shared" si="8"/>
        <v>55979339.359999999</v>
      </c>
    </row>
    <row r="145" spans="1:8" ht="51" outlineLevel="5" x14ac:dyDescent="0.25">
      <c r="A145" s="137" t="s">
        <v>274</v>
      </c>
      <c r="B145" s="65" t="s">
        <v>270</v>
      </c>
      <c r="C145" s="65" t="s">
        <v>275</v>
      </c>
      <c r="D145" s="69">
        <v>55527.85</v>
      </c>
      <c r="E145" s="22">
        <v>100000</v>
      </c>
      <c r="F145" s="59">
        <v>100000</v>
      </c>
      <c r="G145" s="70">
        <v>26741.81</v>
      </c>
      <c r="H145" s="59">
        <f t="shared" si="8"/>
        <v>100000</v>
      </c>
    </row>
    <row r="146" spans="1:8" ht="25.5" outlineLevel="5" x14ac:dyDescent="0.25">
      <c r="A146" s="137" t="s">
        <v>276</v>
      </c>
      <c r="B146" s="65" t="s">
        <v>270</v>
      </c>
      <c r="C146" s="65" t="s">
        <v>277</v>
      </c>
      <c r="D146" s="69">
        <v>7514610.2699999996</v>
      </c>
      <c r="E146" s="22">
        <v>8524000</v>
      </c>
      <c r="F146" s="59">
        <v>5336688.79</v>
      </c>
      <c r="G146" s="70">
        <v>5336688.79</v>
      </c>
      <c r="H146" s="59">
        <f t="shared" si="8"/>
        <v>8524000</v>
      </c>
    </row>
    <row r="147" spans="1:8" ht="38.25" outlineLevel="5" x14ac:dyDescent="0.25">
      <c r="A147" s="137" t="s">
        <v>278</v>
      </c>
      <c r="B147" s="65" t="s">
        <v>270</v>
      </c>
      <c r="C147" s="65" t="s">
        <v>279</v>
      </c>
      <c r="D147" s="69">
        <v>3385043.79</v>
      </c>
      <c r="E147" s="22">
        <v>0</v>
      </c>
      <c r="F147" s="59">
        <v>0</v>
      </c>
      <c r="G147" s="70">
        <v>0</v>
      </c>
      <c r="H147" s="59">
        <f t="shared" si="8"/>
        <v>0</v>
      </c>
    </row>
    <row r="148" spans="1:8" ht="25.5" outlineLevel="5" x14ac:dyDescent="0.25">
      <c r="A148" s="144" t="s">
        <v>280</v>
      </c>
      <c r="B148" s="58" t="s">
        <v>270</v>
      </c>
      <c r="C148" s="58" t="s">
        <v>281</v>
      </c>
      <c r="D148" s="69">
        <v>649573.36</v>
      </c>
      <c r="E148" s="22">
        <v>0</v>
      </c>
      <c r="F148" s="22">
        <v>0</v>
      </c>
      <c r="G148" s="84">
        <v>0</v>
      </c>
      <c r="H148" s="59">
        <f t="shared" si="8"/>
        <v>0</v>
      </c>
    </row>
    <row r="149" spans="1:8" ht="51" outlineLevel="5" x14ac:dyDescent="0.25">
      <c r="A149" s="144" t="s">
        <v>282</v>
      </c>
      <c r="B149" s="58" t="s">
        <v>270</v>
      </c>
      <c r="C149" s="58" t="s">
        <v>283</v>
      </c>
      <c r="D149" s="69">
        <v>0</v>
      </c>
      <c r="E149" s="22">
        <v>40626000</v>
      </c>
      <c r="F149" s="22">
        <v>20037236.699999999</v>
      </c>
      <c r="G149" s="84">
        <v>20037236.699999999</v>
      </c>
      <c r="H149" s="59">
        <f t="shared" si="8"/>
        <v>40626000</v>
      </c>
    </row>
    <row r="150" spans="1:8" ht="25.5" outlineLevel="5" x14ac:dyDescent="0.25">
      <c r="A150" s="144" t="s">
        <v>284</v>
      </c>
      <c r="B150" s="58" t="s">
        <v>270</v>
      </c>
      <c r="C150" s="58" t="s">
        <v>285</v>
      </c>
      <c r="D150" s="69">
        <v>0</v>
      </c>
      <c r="E150" s="22">
        <v>13922000</v>
      </c>
      <c r="F150" s="22">
        <v>6866499.3899999997</v>
      </c>
      <c r="G150" s="84">
        <v>6866499.3899999997</v>
      </c>
      <c r="H150" s="59">
        <f t="shared" si="8"/>
        <v>13922000</v>
      </c>
    </row>
    <row r="151" spans="1:8" ht="25.5" outlineLevel="5" x14ac:dyDescent="0.25">
      <c r="A151" s="144" t="s">
        <v>286</v>
      </c>
      <c r="B151" s="58" t="s">
        <v>270</v>
      </c>
      <c r="C151" s="58" t="s">
        <v>287</v>
      </c>
      <c r="D151" s="69">
        <v>0</v>
      </c>
      <c r="E151" s="22">
        <v>2672000</v>
      </c>
      <c r="F151" s="22">
        <v>1317860.99</v>
      </c>
      <c r="G151" s="84">
        <v>1317860.99</v>
      </c>
      <c r="H151" s="59">
        <f t="shared" si="8"/>
        <v>2672000</v>
      </c>
    </row>
    <row r="152" spans="1:8" ht="51" outlineLevel="5" x14ac:dyDescent="0.25">
      <c r="A152" s="137" t="s">
        <v>288</v>
      </c>
      <c r="B152" s="65" t="s">
        <v>270</v>
      </c>
      <c r="C152" s="65" t="s">
        <v>289</v>
      </c>
      <c r="D152" s="69">
        <v>450000</v>
      </c>
      <c r="E152" s="22">
        <v>1066000</v>
      </c>
      <c r="F152" s="59">
        <v>200000</v>
      </c>
      <c r="G152" s="70">
        <v>200000</v>
      </c>
      <c r="H152" s="59">
        <f t="shared" si="8"/>
        <v>1066000</v>
      </c>
    </row>
    <row r="153" spans="1:8" ht="25.5" outlineLevel="5" x14ac:dyDescent="0.25">
      <c r="A153" s="137" t="s">
        <v>290</v>
      </c>
      <c r="B153" s="65" t="s">
        <v>270</v>
      </c>
      <c r="C153" s="65" t="s">
        <v>291</v>
      </c>
      <c r="D153" s="69">
        <v>17295601.32</v>
      </c>
      <c r="E153" s="22">
        <v>22789291.609999999</v>
      </c>
      <c r="F153" s="22">
        <v>16077149.699999999</v>
      </c>
      <c r="G153" s="84">
        <v>12480807.6</v>
      </c>
      <c r="H153" s="59">
        <f t="shared" si="8"/>
        <v>22789291.609999999</v>
      </c>
    </row>
    <row r="154" spans="1:8" outlineLevel="1" x14ac:dyDescent="0.25">
      <c r="A154" s="143" t="s">
        <v>292</v>
      </c>
      <c r="B154" s="50" t="s">
        <v>293</v>
      </c>
      <c r="C154" s="50" t="s">
        <v>49</v>
      </c>
      <c r="D154" s="27">
        <f>SUM(D155:D192)</f>
        <v>226930050.04999998</v>
      </c>
      <c r="E154" s="27">
        <f>SUM(E155:E192)</f>
        <v>355194248.8599999</v>
      </c>
      <c r="F154" s="27">
        <f>SUM(F155:F192)</f>
        <v>114506783.42999999</v>
      </c>
      <c r="G154" s="27">
        <f>SUM(G155:G192)</f>
        <v>114205521.35999998</v>
      </c>
      <c r="H154" s="27">
        <f>SUM(H155:H192)</f>
        <v>355194248.8599999</v>
      </c>
    </row>
    <row r="155" spans="1:8" ht="25.5" outlineLevel="5" x14ac:dyDescent="0.25">
      <c r="A155" s="137" t="s">
        <v>294</v>
      </c>
      <c r="B155" s="65" t="s">
        <v>293</v>
      </c>
      <c r="C155" s="65" t="s">
        <v>295</v>
      </c>
      <c r="D155" s="69">
        <v>13871458.6</v>
      </c>
      <c r="E155" s="22">
        <v>14961676.32</v>
      </c>
      <c r="F155" s="59">
        <v>10317979</v>
      </c>
      <c r="G155" s="70">
        <v>10317979</v>
      </c>
      <c r="H155" s="59">
        <f t="shared" ref="H155:H192" si="9">E155</f>
        <v>14961676.32</v>
      </c>
    </row>
    <row r="156" spans="1:8" outlineLevel="5" x14ac:dyDescent="0.25">
      <c r="A156" s="137" t="s">
        <v>296</v>
      </c>
      <c r="B156" s="65" t="s">
        <v>293</v>
      </c>
      <c r="C156" s="65" t="s">
        <v>297</v>
      </c>
      <c r="D156" s="69">
        <v>6008556.2199999997</v>
      </c>
      <c r="E156" s="22">
        <v>14635063.460000001</v>
      </c>
      <c r="F156" s="59">
        <v>4410415.7699999996</v>
      </c>
      <c r="G156" s="70">
        <v>4410415.7699999996</v>
      </c>
      <c r="H156" s="59">
        <f t="shared" si="9"/>
        <v>14635063.460000001</v>
      </c>
    </row>
    <row r="157" spans="1:8" ht="25.5" outlineLevel="5" x14ac:dyDescent="0.25">
      <c r="A157" s="137" t="s">
        <v>298</v>
      </c>
      <c r="B157" s="65" t="s">
        <v>293</v>
      </c>
      <c r="C157" s="65" t="s">
        <v>299</v>
      </c>
      <c r="D157" s="69">
        <v>1994793.36</v>
      </c>
      <c r="E157" s="22">
        <v>709570</v>
      </c>
      <c r="F157" s="59">
        <v>0</v>
      </c>
      <c r="G157" s="70">
        <v>0</v>
      </c>
      <c r="H157" s="59">
        <f t="shared" si="9"/>
        <v>709570</v>
      </c>
    </row>
    <row r="158" spans="1:8" ht="25.5" outlineLevel="5" x14ac:dyDescent="0.25">
      <c r="A158" s="144" t="s">
        <v>300</v>
      </c>
      <c r="B158" s="58" t="s">
        <v>293</v>
      </c>
      <c r="C158" s="58" t="s">
        <v>301</v>
      </c>
      <c r="D158" s="69">
        <v>522451.46</v>
      </c>
      <c r="E158" s="22">
        <v>693000</v>
      </c>
      <c r="F158" s="59">
        <v>0</v>
      </c>
      <c r="G158" s="70">
        <v>0</v>
      </c>
      <c r="H158" s="59">
        <f t="shared" si="9"/>
        <v>693000</v>
      </c>
    </row>
    <row r="159" spans="1:8" ht="25.5" outlineLevel="5" x14ac:dyDescent="0.25">
      <c r="A159" s="137" t="s">
        <v>302</v>
      </c>
      <c r="B159" s="65" t="s">
        <v>293</v>
      </c>
      <c r="C159" s="65" t="s">
        <v>303</v>
      </c>
      <c r="D159" s="69">
        <v>11576740</v>
      </c>
      <c r="E159" s="22">
        <v>20107991.850000001</v>
      </c>
      <c r="F159" s="59">
        <v>14735815.6</v>
      </c>
      <c r="G159" s="70">
        <v>14456750.82</v>
      </c>
      <c r="H159" s="59">
        <f t="shared" si="9"/>
        <v>20107991.850000001</v>
      </c>
    </row>
    <row r="160" spans="1:8" outlineLevel="5" x14ac:dyDescent="0.25">
      <c r="A160" s="137" t="s">
        <v>304</v>
      </c>
      <c r="B160" s="71" t="s">
        <v>293</v>
      </c>
      <c r="C160" s="65" t="s">
        <v>305</v>
      </c>
      <c r="D160" s="69">
        <v>4808852.8</v>
      </c>
      <c r="E160" s="22">
        <v>10702448.02</v>
      </c>
      <c r="F160" s="59">
        <v>870129.02</v>
      </c>
      <c r="G160" s="70">
        <v>870129.02</v>
      </c>
      <c r="H160" s="59">
        <f t="shared" si="9"/>
        <v>10702448.02</v>
      </c>
    </row>
    <row r="161" spans="1:8" ht="25.5" outlineLevel="5" x14ac:dyDescent="0.25">
      <c r="A161" s="137" t="s">
        <v>306</v>
      </c>
      <c r="B161" s="71" t="s">
        <v>293</v>
      </c>
      <c r="C161" s="65" t="s">
        <v>307</v>
      </c>
      <c r="D161" s="69">
        <v>1270270.1299999999</v>
      </c>
      <c r="E161" s="22">
        <v>0</v>
      </c>
      <c r="F161" s="97">
        <v>0</v>
      </c>
      <c r="G161" s="98">
        <v>0</v>
      </c>
      <c r="H161" s="59">
        <f t="shared" si="9"/>
        <v>0</v>
      </c>
    </row>
    <row r="162" spans="1:8" ht="25.5" outlineLevel="5" x14ac:dyDescent="0.25">
      <c r="A162" s="137" t="s">
        <v>308</v>
      </c>
      <c r="B162" s="71" t="s">
        <v>293</v>
      </c>
      <c r="C162" s="71" t="s">
        <v>309</v>
      </c>
      <c r="D162" s="69">
        <v>23518439.879999999</v>
      </c>
      <c r="E162" s="22">
        <v>0</v>
      </c>
      <c r="F162" s="97">
        <v>0</v>
      </c>
      <c r="G162" s="98">
        <v>0</v>
      </c>
      <c r="H162" s="59">
        <f t="shared" si="9"/>
        <v>0</v>
      </c>
    </row>
    <row r="163" spans="1:8" ht="40.5" customHeight="1" outlineLevel="5" x14ac:dyDescent="0.25">
      <c r="A163" s="137" t="s">
        <v>310</v>
      </c>
      <c r="B163" s="71" t="s">
        <v>293</v>
      </c>
      <c r="C163" s="65" t="s">
        <v>311</v>
      </c>
      <c r="D163" s="69">
        <v>0</v>
      </c>
      <c r="E163" s="22">
        <v>13440780</v>
      </c>
      <c r="F163" s="97">
        <v>13440780</v>
      </c>
      <c r="G163" s="98">
        <v>13440780</v>
      </c>
      <c r="H163" s="59">
        <f t="shared" si="9"/>
        <v>13440780</v>
      </c>
    </row>
    <row r="164" spans="1:8" ht="38.25" outlineLevel="5" x14ac:dyDescent="0.25">
      <c r="A164" s="144" t="s">
        <v>312</v>
      </c>
      <c r="B164" s="58" t="s">
        <v>293</v>
      </c>
      <c r="C164" s="58" t="s">
        <v>313</v>
      </c>
      <c r="D164" s="69">
        <v>0</v>
      </c>
      <c r="E164" s="22">
        <v>2579220</v>
      </c>
      <c r="F164" s="59">
        <v>2579220</v>
      </c>
      <c r="G164" s="70">
        <v>2579220</v>
      </c>
      <c r="H164" s="59">
        <f t="shared" si="9"/>
        <v>2579220</v>
      </c>
    </row>
    <row r="165" spans="1:8" ht="51" outlineLevel="5" x14ac:dyDescent="0.25">
      <c r="A165" s="144" t="s">
        <v>213</v>
      </c>
      <c r="B165" s="58" t="s">
        <v>293</v>
      </c>
      <c r="C165" s="58" t="s">
        <v>314</v>
      </c>
      <c r="D165" s="69">
        <v>0</v>
      </c>
      <c r="E165" s="22">
        <v>110106300</v>
      </c>
      <c r="F165" s="59">
        <v>0</v>
      </c>
      <c r="G165" s="70">
        <v>0</v>
      </c>
      <c r="H165" s="59">
        <f t="shared" si="9"/>
        <v>110106300</v>
      </c>
    </row>
    <row r="166" spans="1:8" ht="25.5" outlineLevel="5" x14ac:dyDescent="0.25">
      <c r="A166" s="137" t="s">
        <v>72</v>
      </c>
      <c r="B166" s="65" t="s">
        <v>293</v>
      </c>
      <c r="C166" s="65" t="s">
        <v>315</v>
      </c>
      <c r="D166" s="69">
        <v>2025428.09</v>
      </c>
      <c r="E166" s="22">
        <v>1800000</v>
      </c>
      <c r="F166" s="59">
        <v>1800000</v>
      </c>
      <c r="G166" s="70">
        <v>1800000</v>
      </c>
      <c r="H166" s="59">
        <f t="shared" si="9"/>
        <v>1800000</v>
      </c>
    </row>
    <row r="167" spans="1:8" ht="25.5" outlineLevel="5" x14ac:dyDescent="0.25">
      <c r="A167" s="137" t="s">
        <v>302</v>
      </c>
      <c r="B167" s="71" t="s">
        <v>293</v>
      </c>
      <c r="C167" s="65" t="s">
        <v>316</v>
      </c>
      <c r="D167" s="69">
        <v>200000</v>
      </c>
      <c r="E167" s="22">
        <v>1121091.19</v>
      </c>
      <c r="F167" s="59">
        <v>21527.119999999999</v>
      </c>
      <c r="G167" s="70">
        <v>21527.119999999999</v>
      </c>
      <c r="H167" s="59">
        <f t="shared" si="9"/>
        <v>1121091.19</v>
      </c>
    </row>
    <row r="168" spans="1:8" ht="25.5" outlineLevel="5" x14ac:dyDescent="0.25">
      <c r="A168" s="137" t="s">
        <v>306</v>
      </c>
      <c r="B168" s="65" t="s">
        <v>293</v>
      </c>
      <c r="C168" s="65" t="s">
        <v>317</v>
      </c>
      <c r="D168" s="69">
        <v>3615482.47</v>
      </c>
      <c r="E168" s="22">
        <v>3000000</v>
      </c>
      <c r="F168" s="22">
        <v>2982275.92</v>
      </c>
      <c r="G168" s="84">
        <v>2982275.92</v>
      </c>
      <c r="H168" s="59">
        <f t="shared" si="9"/>
        <v>3000000</v>
      </c>
    </row>
    <row r="169" spans="1:8" ht="25.5" outlineLevel="5" x14ac:dyDescent="0.25">
      <c r="A169" s="137" t="s">
        <v>318</v>
      </c>
      <c r="B169" s="65" t="s">
        <v>293</v>
      </c>
      <c r="C169" s="65" t="s">
        <v>319</v>
      </c>
      <c r="D169" s="69">
        <v>10415091.27</v>
      </c>
      <c r="E169" s="22">
        <v>11200008.02</v>
      </c>
      <c r="F169" s="59">
        <v>3168449.9</v>
      </c>
      <c r="G169" s="70">
        <v>3168449.9</v>
      </c>
      <c r="H169" s="59">
        <f t="shared" si="9"/>
        <v>11200008.02</v>
      </c>
    </row>
    <row r="170" spans="1:8" ht="63.75" outlineLevel="5" x14ac:dyDescent="0.25">
      <c r="A170" s="137" t="s">
        <v>54</v>
      </c>
      <c r="B170" s="65" t="s">
        <v>293</v>
      </c>
      <c r="C170" s="65" t="s">
        <v>320</v>
      </c>
      <c r="D170" s="69">
        <v>80255.5</v>
      </c>
      <c r="E170" s="22">
        <v>117908.4</v>
      </c>
      <c r="F170" s="59">
        <v>92305.4</v>
      </c>
      <c r="G170" s="70">
        <v>92305.4</v>
      </c>
      <c r="H170" s="59">
        <f t="shared" si="9"/>
        <v>117908.4</v>
      </c>
    </row>
    <row r="171" spans="1:8" ht="38.25" outlineLevel="5" x14ac:dyDescent="0.25">
      <c r="A171" s="137" t="s">
        <v>321</v>
      </c>
      <c r="B171" s="65" t="s">
        <v>293</v>
      </c>
      <c r="C171" s="65" t="s">
        <v>322</v>
      </c>
      <c r="D171" s="69">
        <v>0</v>
      </c>
      <c r="E171" s="22">
        <v>1000</v>
      </c>
      <c r="F171" s="59">
        <v>0</v>
      </c>
      <c r="G171" s="70">
        <v>0</v>
      </c>
      <c r="H171" s="59">
        <f t="shared" si="9"/>
        <v>1000</v>
      </c>
    </row>
    <row r="172" spans="1:8" ht="51" outlineLevel="5" x14ac:dyDescent="0.25">
      <c r="A172" s="137" t="s">
        <v>323</v>
      </c>
      <c r="B172" s="65" t="s">
        <v>293</v>
      </c>
      <c r="C172" s="65" t="s">
        <v>324</v>
      </c>
      <c r="D172" s="69">
        <v>0</v>
      </c>
      <c r="E172" s="22">
        <v>191.9</v>
      </c>
      <c r="F172" s="59">
        <v>0</v>
      </c>
      <c r="G172" s="70">
        <v>0</v>
      </c>
      <c r="H172" s="59">
        <f t="shared" si="9"/>
        <v>191.9</v>
      </c>
    </row>
    <row r="173" spans="1:8" ht="40.5" customHeight="1" outlineLevel="5" x14ac:dyDescent="0.25">
      <c r="A173" s="137" t="s">
        <v>126</v>
      </c>
      <c r="B173" s="65" t="s">
        <v>293</v>
      </c>
      <c r="C173" s="65" t="s">
        <v>325</v>
      </c>
      <c r="D173" s="69">
        <v>0</v>
      </c>
      <c r="E173" s="22">
        <v>17897491.440000001</v>
      </c>
      <c r="F173" s="59">
        <v>16547622.74</v>
      </c>
      <c r="G173" s="70">
        <v>16547622.74</v>
      </c>
      <c r="H173" s="59">
        <f t="shared" si="9"/>
        <v>17897491.440000001</v>
      </c>
    </row>
    <row r="174" spans="1:8" ht="38.25" outlineLevel="5" x14ac:dyDescent="0.25">
      <c r="A174" s="137" t="s">
        <v>130</v>
      </c>
      <c r="B174" s="65" t="s">
        <v>293</v>
      </c>
      <c r="C174" s="65" t="s">
        <v>326</v>
      </c>
      <c r="D174" s="69">
        <v>6149921.9100000001</v>
      </c>
      <c r="E174" s="22">
        <v>0</v>
      </c>
      <c r="F174" s="59">
        <v>0</v>
      </c>
      <c r="G174" s="70">
        <v>0</v>
      </c>
      <c r="H174" s="59">
        <f t="shared" si="9"/>
        <v>0</v>
      </c>
    </row>
    <row r="175" spans="1:8" ht="38.25" outlineLevel="5" x14ac:dyDescent="0.25">
      <c r="A175" s="137" t="s">
        <v>132</v>
      </c>
      <c r="B175" s="71" t="s">
        <v>293</v>
      </c>
      <c r="C175" s="65" t="s">
        <v>327</v>
      </c>
      <c r="D175" s="69">
        <v>858801.87</v>
      </c>
      <c r="E175" s="22">
        <v>0</v>
      </c>
      <c r="F175" s="59">
        <v>0</v>
      </c>
      <c r="G175" s="70">
        <v>0</v>
      </c>
      <c r="H175" s="59">
        <f t="shared" si="9"/>
        <v>0</v>
      </c>
    </row>
    <row r="176" spans="1:8" ht="38.25" outlineLevel="5" x14ac:dyDescent="0.25">
      <c r="A176" s="137" t="s">
        <v>134</v>
      </c>
      <c r="B176" s="71" t="s">
        <v>293</v>
      </c>
      <c r="C176" s="65" t="s">
        <v>328</v>
      </c>
      <c r="D176" s="69">
        <v>898060.96</v>
      </c>
      <c r="E176" s="22">
        <v>0</v>
      </c>
      <c r="F176" s="59">
        <v>0</v>
      </c>
      <c r="G176" s="70">
        <v>0</v>
      </c>
      <c r="H176" s="59">
        <f t="shared" si="9"/>
        <v>0</v>
      </c>
    </row>
    <row r="177" spans="1:8" ht="38.25" outlineLevel="5" x14ac:dyDescent="0.25">
      <c r="A177" s="137" t="s">
        <v>136</v>
      </c>
      <c r="B177" s="65" t="s">
        <v>293</v>
      </c>
      <c r="C177" s="65" t="s">
        <v>329</v>
      </c>
      <c r="D177" s="69">
        <v>5384301.0999999996</v>
      </c>
      <c r="E177" s="22">
        <v>0</v>
      </c>
      <c r="F177" s="59">
        <v>0</v>
      </c>
      <c r="G177" s="70">
        <v>0</v>
      </c>
      <c r="H177" s="59">
        <f t="shared" si="9"/>
        <v>0</v>
      </c>
    </row>
    <row r="178" spans="1:8" ht="25.5" outlineLevel="5" x14ac:dyDescent="0.25">
      <c r="A178" s="137" t="s">
        <v>330</v>
      </c>
      <c r="B178" s="65" t="s">
        <v>293</v>
      </c>
      <c r="C178" s="65" t="s">
        <v>331</v>
      </c>
      <c r="D178" s="69">
        <v>3173495.67</v>
      </c>
      <c r="E178" s="22">
        <v>0</v>
      </c>
      <c r="F178" s="59">
        <v>0</v>
      </c>
      <c r="G178" s="70">
        <v>0</v>
      </c>
      <c r="H178" s="59">
        <f t="shared" si="9"/>
        <v>0</v>
      </c>
    </row>
    <row r="179" spans="1:8" outlineLevel="5" x14ac:dyDescent="0.25">
      <c r="A179" s="137" t="s">
        <v>332</v>
      </c>
      <c r="B179" s="65" t="s">
        <v>293</v>
      </c>
      <c r="C179" s="65" t="s">
        <v>333</v>
      </c>
      <c r="D179" s="69">
        <v>3885900</v>
      </c>
      <c r="E179" s="22">
        <v>4607764.54</v>
      </c>
      <c r="F179" s="59">
        <v>3040124.38</v>
      </c>
      <c r="G179" s="70">
        <v>3021212.85</v>
      </c>
      <c r="H179" s="59">
        <f t="shared" si="9"/>
        <v>4607764.54</v>
      </c>
    </row>
    <row r="180" spans="1:8" outlineLevel="5" x14ac:dyDescent="0.25">
      <c r="A180" s="137" t="s">
        <v>334</v>
      </c>
      <c r="B180" s="65" t="s">
        <v>293</v>
      </c>
      <c r="C180" s="65" t="s">
        <v>335</v>
      </c>
      <c r="D180" s="69">
        <v>0</v>
      </c>
      <c r="E180" s="22">
        <v>269991.98</v>
      </c>
      <c r="F180" s="59">
        <v>269991.98</v>
      </c>
      <c r="G180" s="70">
        <v>269991.98</v>
      </c>
      <c r="H180" s="59">
        <f t="shared" si="9"/>
        <v>269991.98</v>
      </c>
    </row>
    <row r="181" spans="1:8" ht="25.5" outlineLevel="5" x14ac:dyDescent="0.25">
      <c r="A181" s="137" t="s">
        <v>336</v>
      </c>
      <c r="B181" s="65" t="s">
        <v>293</v>
      </c>
      <c r="C181" s="65" t="s">
        <v>337</v>
      </c>
      <c r="D181" s="69">
        <v>3222373.6</v>
      </c>
      <c r="E181" s="22">
        <v>1584249.6</v>
      </c>
      <c r="F181" s="59">
        <v>1090497.6000000001</v>
      </c>
      <c r="G181" s="70">
        <v>1090497.6000000001</v>
      </c>
      <c r="H181" s="59">
        <f t="shared" si="9"/>
        <v>1584249.6</v>
      </c>
    </row>
    <row r="182" spans="1:8" ht="25.5" outlineLevel="5" x14ac:dyDescent="0.25">
      <c r="A182" s="137" t="s">
        <v>338</v>
      </c>
      <c r="B182" s="65" t="s">
        <v>293</v>
      </c>
      <c r="C182" s="65" t="s">
        <v>339</v>
      </c>
      <c r="D182" s="69">
        <v>13270354.49</v>
      </c>
      <c r="E182" s="22">
        <v>8817019.0600000005</v>
      </c>
      <c r="F182" s="22">
        <v>0</v>
      </c>
      <c r="G182" s="84">
        <v>0</v>
      </c>
      <c r="H182" s="59">
        <f t="shared" si="9"/>
        <v>8817019.0600000005</v>
      </c>
    </row>
    <row r="183" spans="1:8" ht="38.25" outlineLevel="5" x14ac:dyDescent="0.25">
      <c r="A183" s="137" t="s">
        <v>340</v>
      </c>
      <c r="B183" s="65" t="s">
        <v>293</v>
      </c>
      <c r="C183" s="71" t="s">
        <v>341</v>
      </c>
      <c r="D183" s="69">
        <v>4500000</v>
      </c>
      <c r="E183" s="22">
        <v>13452624.07</v>
      </c>
      <c r="F183" s="59">
        <v>11353300.779999999</v>
      </c>
      <c r="G183" s="70">
        <v>11353300.779999999</v>
      </c>
      <c r="H183" s="59">
        <f t="shared" si="9"/>
        <v>13452624.07</v>
      </c>
    </row>
    <row r="184" spans="1:8" ht="25.5" outlineLevel="5" x14ac:dyDescent="0.25">
      <c r="A184" s="137" t="s">
        <v>342</v>
      </c>
      <c r="B184" s="65" t="s">
        <v>293</v>
      </c>
      <c r="C184" s="71" t="s">
        <v>343</v>
      </c>
      <c r="D184" s="69">
        <v>6300837.5999999996</v>
      </c>
      <c r="E184" s="22">
        <v>10728095.92</v>
      </c>
      <c r="F184" s="59">
        <v>9423349.9499999993</v>
      </c>
      <c r="G184" s="70">
        <v>9423349.9499999993</v>
      </c>
      <c r="H184" s="59">
        <f t="shared" si="9"/>
        <v>10728095.92</v>
      </c>
    </row>
    <row r="185" spans="1:8" ht="25.5" outlineLevel="5" x14ac:dyDescent="0.25">
      <c r="A185" s="137" t="s">
        <v>344</v>
      </c>
      <c r="B185" s="65" t="s">
        <v>293</v>
      </c>
      <c r="C185" s="65" t="s">
        <v>345</v>
      </c>
      <c r="D185" s="69">
        <v>1079825.0900000001</v>
      </c>
      <c r="E185" s="22">
        <v>857224.13</v>
      </c>
      <c r="F185" s="59">
        <v>0</v>
      </c>
      <c r="G185" s="70">
        <v>0</v>
      </c>
      <c r="H185" s="59">
        <f t="shared" si="9"/>
        <v>857224.13</v>
      </c>
    </row>
    <row r="186" spans="1:8" ht="38.25" outlineLevel="5" x14ac:dyDescent="0.25">
      <c r="A186" s="137" t="s">
        <v>346</v>
      </c>
      <c r="B186" s="71" t="s">
        <v>293</v>
      </c>
      <c r="C186" s="65" t="s">
        <v>347</v>
      </c>
      <c r="D186" s="69">
        <v>10788379.84</v>
      </c>
      <c r="E186" s="22">
        <v>11615750.4</v>
      </c>
      <c r="F186" s="59">
        <v>8009426.4800000004</v>
      </c>
      <c r="G186" s="70">
        <v>8009426.4800000004</v>
      </c>
      <c r="H186" s="59">
        <f t="shared" si="9"/>
        <v>11615750.4</v>
      </c>
    </row>
    <row r="187" spans="1:8" ht="25.5" outlineLevel="5" x14ac:dyDescent="0.25">
      <c r="A187" s="137" t="s">
        <v>348</v>
      </c>
      <c r="B187" s="71" t="s">
        <v>293</v>
      </c>
      <c r="C187" s="65" t="s">
        <v>349</v>
      </c>
      <c r="D187" s="69">
        <v>40278060</v>
      </c>
      <c r="E187" s="22">
        <v>20000000</v>
      </c>
      <c r="F187" s="59">
        <v>0</v>
      </c>
      <c r="G187" s="70">
        <v>0</v>
      </c>
      <c r="H187" s="59">
        <f t="shared" si="9"/>
        <v>20000000</v>
      </c>
    </row>
    <row r="188" spans="1:8" ht="63.75" outlineLevel="5" x14ac:dyDescent="0.25">
      <c r="A188" s="137" t="s">
        <v>350</v>
      </c>
      <c r="B188" s="65" t="s">
        <v>293</v>
      </c>
      <c r="C188" s="65" t="s">
        <v>351</v>
      </c>
      <c r="D188" s="69">
        <v>38260831.609999999</v>
      </c>
      <c r="E188" s="22">
        <v>47128144.899999999</v>
      </c>
      <c r="F188" s="59">
        <v>5320756.1399999997</v>
      </c>
      <c r="G188" s="70">
        <v>5320756.1399999997</v>
      </c>
      <c r="H188" s="59">
        <f t="shared" si="9"/>
        <v>47128144.899999999</v>
      </c>
    </row>
    <row r="189" spans="1:8" ht="63.75" outlineLevel="5" x14ac:dyDescent="0.25">
      <c r="A189" s="137" t="s">
        <v>352</v>
      </c>
      <c r="B189" s="65" t="s">
        <v>293</v>
      </c>
      <c r="C189" s="65" t="s">
        <v>353</v>
      </c>
      <c r="D189" s="69">
        <v>7342066.6200000001</v>
      </c>
      <c r="E189" s="22">
        <v>9047855.1099999994</v>
      </c>
      <c r="F189" s="59">
        <v>1021027.1</v>
      </c>
      <c r="G189" s="70">
        <v>1021027.1</v>
      </c>
      <c r="H189" s="59">
        <f t="shared" si="9"/>
        <v>9047855.1099999994</v>
      </c>
    </row>
    <row r="190" spans="1:8" ht="76.5" outlineLevel="5" x14ac:dyDescent="0.25">
      <c r="A190" s="137" t="s">
        <v>252</v>
      </c>
      <c r="B190" s="65" t="s">
        <v>293</v>
      </c>
      <c r="C190" s="65" t="s">
        <v>354</v>
      </c>
      <c r="D190" s="69">
        <v>0</v>
      </c>
      <c r="E190" s="22">
        <v>3974374.28</v>
      </c>
      <c r="F190" s="59">
        <v>3974374.28</v>
      </c>
      <c r="G190" s="70">
        <v>3971088.52</v>
      </c>
      <c r="H190" s="59">
        <f t="shared" si="9"/>
        <v>3974374.28</v>
      </c>
    </row>
    <row r="191" spans="1:8" ht="102" outlineLevel="5" x14ac:dyDescent="0.25">
      <c r="A191" s="137" t="s">
        <v>62</v>
      </c>
      <c r="B191" s="65" t="s">
        <v>293</v>
      </c>
      <c r="C191" s="65" t="s">
        <v>163</v>
      </c>
      <c r="D191" s="69">
        <v>0</v>
      </c>
      <c r="E191" s="22">
        <v>37414.269999999997</v>
      </c>
      <c r="F191" s="59">
        <v>37414.269999999997</v>
      </c>
      <c r="G191" s="70">
        <v>37414.269999999997</v>
      </c>
      <c r="H191" s="59">
        <f t="shared" si="9"/>
        <v>37414.269999999997</v>
      </c>
    </row>
    <row r="192" spans="1:8" ht="76.5" outlineLevel="5" x14ac:dyDescent="0.25">
      <c r="A192" s="137" t="s">
        <v>254</v>
      </c>
      <c r="B192" s="65" t="s">
        <v>293</v>
      </c>
      <c r="C192" s="65" t="s">
        <v>355</v>
      </c>
      <c r="D192" s="69">
        <v>1629019.91</v>
      </c>
      <c r="E192" s="22">
        <v>0</v>
      </c>
      <c r="F192" s="59">
        <v>0</v>
      </c>
      <c r="G192" s="70">
        <v>0</v>
      </c>
      <c r="H192" s="59">
        <f t="shared" si="9"/>
        <v>0</v>
      </c>
    </row>
    <row r="193" spans="1:8" ht="25.5" outlineLevel="1" x14ac:dyDescent="0.25">
      <c r="A193" s="143" t="s">
        <v>356</v>
      </c>
      <c r="B193" s="50" t="s">
        <v>357</v>
      </c>
      <c r="C193" s="50" t="s">
        <v>49</v>
      </c>
      <c r="D193" s="27">
        <f>SUM(D194:D197)</f>
        <v>36076010.570000008</v>
      </c>
      <c r="E193" s="27">
        <f>SUM(E194:E197)</f>
        <v>41425200.530000001</v>
      </c>
      <c r="F193" s="27">
        <f>SUM(F194:F197)</f>
        <v>33601396.710000001</v>
      </c>
      <c r="G193" s="27">
        <f>SUM(G194:G197)</f>
        <v>31681491.780000001</v>
      </c>
      <c r="H193" s="27">
        <f>SUM(H194:H197)</f>
        <v>41425200.530000001</v>
      </c>
    </row>
    <row r="194" spans="1:8" ht="63.75" outlineLevel="5" x14ac:dyDescent="0.25">
      <c r="A194" s="137" t="s">
        <v>54</v>
      </c>
      <c r="B194" s="65" t="s">
        <v>357</v>
      </c>
      <c r="C194" s="65" t="s">
        <v>358</v>
      </c>
      <c r="D194" s="69">
        <v>610974.69999999995</v>
      </c>
      <c r="E194" s="22">
        <v>708000</v>
      </c>
      <c r="F194" s="59">
        <v>615392.93000000005</v>
      </c>
      <c r="G194" s="70">
        <v>615392.93000000005</v>
      </c>
      <c r="H194" s="59">
        <f>E194</f>
        <v>708000</v>
      </c>
    </row>
    <row r="195" spans="1:8" ht="42" customHeight="1" outlineLevel="5" x14ac:dyDescent="0.25">
      <c r="A195" s="137" t="s">
        <v>128</v>
      </c>
      <c r="B195" s="65" t="s">
        <v>357</v>
      </c>
      <c r="C195" s="65" t="s">
        <v>359</v>
      </c>
      <c r="D195" s="69">
        <v>35281524.340000004</v>
      </c>
      <c r="E195" s="22">
        <v>40664821.07</v>
      </c>
      <c r="F195" s="59">
        <v>32933624.32</v>
      </c>
      <c r="G195" s="70">
        <v>31013719.390000001</v>
      </c>
      <c r="H195" s="59">
        <f>E195</f>
        <v>40664821.07</v>
      </c>
    </row>
    <row r="196" spans="1:8" ht="102" outlineLevel="5" x14ac:dyDescent="0.25">
      <c r="A196" s="144" t="s">
        <v>62</v>
      </c>
      <c r="B196" s="58" t="s">
        <v>357</v>
      </c>
      <c r="C196" s="58" t="s">
        <v>162</v>
      </c>
      <c r="D196" s="69">
        <v>0</v>
      </c>
      <c r="E196" s="22">
        <v>52379.46</v>
      </c>
      <c r="F196" s="59">
        <v>52379.46</v>
      </c>
      <c r="G196" s="70">
        <v>52379.46</v>
      </c>
      <c r="H196" s="59">
        <f>E196</f>
        <v>52379.46</v>
      </c>
    </row>
    <row r="197" spans="1:8" ht="38.25" outlineLevel="5" x14ac:dyDescent="0.25">
      <c r="A197" s="144" t="s">
        <v>154</v>
      </c>
      <c r="B197" s="58" t="s">
        <v>357</v>
      </c>
      <c r="C197" s="58" t="s">
        <v>204</v>
      </c>
      <c r="D197" s="99">
        <v>183511.53</v>
      </c>
      <c r="E197" s="22">
        <v>0</v>
      </c>
      <c r="F197" s="59">
        <v>0</v>
      </c>
      <c r="G197" s="70">
        <v>0</v>
      </c>
      <c r="H197" s="59">
        <f>E197</f>
        <v>0</v>
      </c>
    </row>
    <row r="198" spans="1:8" x14ac:dyDescent="0.25">
      <c r="A198" s="143" t="s">
        <v>360</v>
      </c>
      <c r="B198" s="50" t="s">
        <v>361</v>
      </c>
      <c r="C198" s="50" t="s">
        <v>49</v>
      </c>
      <c r="D198" s="27">
        <f>D199</f>
        <v>7569321.6200000001</v>
      </c>
      <c r="E198" s="27">
        <f>E199</f>
        <v>72404495.909999996</v>
      </c>
      <c r="F198" s="27">
        <f>F199</f>
        <v>3827761.36</v>
      </c>
      <c r="G198" s="88">
        <f>G199</f>
        <v>3234848.56</v>
      </c>
      <c r="H198" s="27">
        <f>H199</f>
        <v>3654004.6499999911</v>
      </c>
    </row>
    <row r="199" spans="1:8" ht="25.5" outlineLevel="1" x14ac:dyDescent="0.25">
      <c r="A199" s="143" t="s">
        <v>362</v>
      </c>
      <c r="B199" s="50" t="s">
        <v>363</v>
      </c>
      <c r="C199" s="50" t="s">
        <v>49</v>
      </c>
      <c r="D199" s="27">
        <f>SUM(D200)</f>
        <v>7569321.6200000001</v>
      </c>
      <c r="E199" s="27">
        <f>SUM(E200)</f>
        <v>72404495.909999996</v>
      </c>
      <c r="F199" s="27">
        <f>SUM(F200)</f>
        <v>3827761.36</v>
      </c>
      <c r="G199" s="88">
        <f>SUM(G200)</f>
        <v>3234848.56</v>
      </c>
      <c r="H199" s="27">
        <f>SUM(H200)</f>
        <v>3654004.6499999911</v>
      </c>
    </row>
    <row r="200" spans="1:8" ht="51" outlineLevel="5" x14ac:dyDescent="0.25">
      <c r="A200" s="137" t="s">
        <v>364</v>
      </c>
      <c r="B200" s="71" t="s">
        <v>363</v>
      </c>
      <c r="C200" s="65" t="s">
        <v>365</v>
      </c>
      <c r="D200" s="69">
        <v>7569321.6200000001</v>
      </c>
      <c r="E200" s="22">
        <v>72404495.909999996</v>
      </c>
      <c r="F200" s="59">
        <v>3827761.36</v>
      </c>
      <c r="G200" s="70">
        <v>3234848.56</v>
      </c>
      <c r="H200" s="59">
        <f>E200-68750491.26</f>
        <v>3654004.6499999911</v>
      </c>
    </row>
    <row r="201" spans="1:8" x14ac:dyDescent="0.25">
      <c r="A201" s="143" t="s">
        <v>366</v>
      </c>
      <c r="B201" s="50" t="s">
        <v>367</v>
      </c>
      <c r="C201" s="50" t="s">
        <v>49</v>
      </c>
      <c r="D201" s="27">
        <f>D202+D220+D256+D286+D301</f>
        <v>3153439705.6599998</v>
      </c>
      <c r="E201" s="27">
        <f>E202+E220+E256+E286+E301</f>
        <v>3228237231.4299998</v>
      </c>
      <c r="F201" s="27">
        <f>F202+F220+F256+F286+F301</f>
        <v>2689321772.2500005</v>
      </c>
      <c r="G201" s="27">
        <f>G202+G220+G256+G286+G301</f>
        <v>2663751193.8500004</v>
      </c>
      <c r="H201" s="27">
        <f>H202+H220+H256+H286+H301</f>
        <v>3228537231.4299998</v>
      </c>
    </row>
    <row r="202" spans="1:8" outlineLevel="1" x14ac:dyDescent="0.25">
      <c r="A202" s="143" t="s">
        <v>368</v>
      </c>
      <c r="B202" s="50" t="s">
        <v>369</v>
      </c>
      <c r="C202" s="50" t="s">
        <v>49</v>
      </c>
      <c r="D202" s="27">
        <f>SUM(D203:D219)</f>
        <v>1141450629.3499999</v>
      </c>
      <c r="E202" s="27">
        <f>SUM(E203:E219)</f>
        <v>1275020797.4799998</v>
      </c>
      <c r="F202" s="27">
        <f>SUM(F203:F219)</f>
        <v>1065143977.42</v>
      </c>
      <c r="G202" s="27">
        <f>SUM(G203:G219)</f>
        <v>1059278328.63</v>
      </c>
      <c r="H202" s="27">
        <f>SUM(H203:H219)</f>
        <v>1275320797.4799998</v>
      </c>
    </row>
    <row r="203" spans="1:8" ht="63.75" outlineLevel="5" x14ac:dyDescent="0.25">
      <c r="A203" s="137" t="s">
        <v>54</v>
      </c>
      <c r="B203" s="65" t="s">
        <v>369</v>
      </c>
      <c r="C203" s="65" t="s">
        <v>370</v>
      </c>
      <c r="D203" s="69">
        <v>17548691.82</v>
      </c>
      <c r="E203" s="22">
        <v>17998386</v>
      </c>
      <c r="F203" s="59">
        <v>17658125.02</v>
      </c>
      <c r="G203" s="70">
        <v>17549193</v>
      </c>
      <c r="H203" s="59">
        <f t="shared" ref="H203:H215" si="10">E203</f>
        <v>17998386</v>
      </c>
    </row>
    <row r="204" spans="1:8" ht="51" outlineLevel="5" x14ac:dyDescent="0.25">
      <c r="A204" s="137" t="s">
        <v>371</v>
      </c>
      <c r="B204" s="65" t="s">
        <v>369</v>
      </c>
      <c r="C204" s="65" t="s">
        <v>372</v>
      </c>
      <c r="D204" s="69">
        <v>0</v>
      </c>
      <c r="E204" s="22">
        <v>2936400</v>
      </c>
      <c r="F204" s="59">
        <v>2936400</v>
      </c>
      <c r="G204" s="70">
        <v>2936400</v>
      </c>
      <c r="H204" s="59">
        <f t="shared" si="10"/>
        <v>2936400</v>
      </c>
    </row>
    <row r="205" spans="1:8" ht="63.75" outlineLevel="5" x14ac:dyDescent="0.25">
      <c r="A205" s="137" t="s">
        <v>373</v>
      </c>
      <c r="B205" s="65" t="s">
        <v>369</v>
      </c>
      <c r="C205" s="65" t="s">
        <v>374</v>
      </c>
      <c r="D205" s="69">
        <v>88470223.480000004</v>
      </c>
      <c r="E205" s="22">
        <v>98097226.510000005</v>
      </c>
      <c r="F205" s="59">
        <v>81747688.75</v>
      </c>
      <c r="G205" s="70">
        <v>81747688.75</v>
      </c>
      <c r="H205" s="59">
        <f t="shared" si="10"/>
        <v>98097226.510000005</v>
      </c>
    </row>
    <row r="206" spans="1:8" ht="51" outlineLevel="5" x14ac:dyDescent="0.25">
      <c r="A206" s="137" t="s">
        <v>375</v>
      </c>
      <c r="B206" s="65" t="s">
        <v>369</v>
      </c>
      <c r="C206" s="65" t="s">
        <v>376</v>
      </c>
      <c r="D206" s="69">
        <v>661705200</v>
      </c>
      <c r="E206" s="22">
        <v>726034000</v>
      </c>
      <c r="F206" s="59">
        <v>605028333.34000003</v>
      </c>
      <c r="G206" s="70">
        <v>603028333.34000003</v>
      </c>
      <c r="H206" s="59">
        <f t="shared" si="10"/>
        <v>726034000</v>
      </c>
    </row>
    <row r="207" spans="1:8" ht="66.75" customHeight="1" outlineLevel="5" x14ac:dyDescent="0.25">
      <c r="A207" s="137" t="s">
        <v>377</v>
      </c>
      <c r="B207" s="65" t="s">
        <v>369</v>
      </c>
      <c r="C207" s="65" t="s">
        <v>378</v>
      </c>
      <c r="D207" s="69">
        <v>0</v>
      </c>
      <c r="E207" s="22">
        <v>2500000</v>
      </c>
      <c r="F207" s="59">
        <v>2500000</v>
      </c>
      <c r="G207" s="70">
        <v>2500000</v>
      </c>
      <c r="H207" s="59">
        <f t="shared" si="10"/>
        <v>2500000</v>
      </c>
    </row>
    <row r="208" spans="1:8" ht="89.25" outlineLevel="5" x14ac:dyDescent="0.25">
      <c r="A208" s="137" t="s">
        <v>379</v>
      </c>
      <c r="B208" s="65" t="s">
        <v>369</v>
      </c>
      <c r="C208" s="65" t="s">
        <v>380</v>
      </c>
      <c r="D208" s="69">
        <v>28879277.23</v>
      </c>
      <c r="E208" s="22">
        <v>48275191.079999998</v>
      </c>
      <c r="F208" s="59">
        <v>40229325.899999999</v>
      </c>
      <c r="G208" s="70">
        <v>40229325.899999999</v>
      </c>
      <c r="H208" s="59">
        <f t="shared" si="10"/>
        <v>48275191.079999998</v>
      </c>
    </row>
    <row r="209" spans="1:8" ht="38.25" outlineLevel="5" x14ac:dyDescent="0.25">
      <c r="A209" s="137" t="s">
        <v>381</v>
      </c>
      <c r="B209" s="65" t="s">
        <v>369</v>
      </c>
      <c r="C209" s="65" t="s">
        <v>382</v>
      </c>
      <c r="D209" s="69">
        <v>0</v>
      </c>
      <c r="E209" s="22">
        <v>563480.81000000006</v>
      </c>
      <c r="F209" s="59">
        <v>563480.81000000006</v>
      </c>
      <c r="G209" s="70">
        <v>563480.81000000006</v>
      </c>
      <c r="H209" s="59">
        <f t="shared" si="10"/>
        <v>563480.81000000006</v>
      </c>
    </row>
    <row r="210" spans="1:8" ht="52.5" customHeight="1" outlineLevel="5" x14ac:dyDescent="0.25">
      <c r="A210" s="137" t="s">
        <v>383</v>
      </c>
      <c r="B210" s="65" t="s">
        <v>369</v>
      </c>
      <c r="C210" s="65" t="s">
        <v>384</v>
      </c>
      <c r="D210" s="69">
        <v>16977003.550000001</v>
      </c>
      <c r="E210" s="22">
        <v>18824378.390000001</v>
      </c>
      <c r="F210" s="59">
        <v>15686981.99</v>
      </c>
      <c r="G210" s="70">
        <v>15686981.99</v>
      </c>
      <c r="H210" s="59">
        <f t="shared" si="10"/>
        <v>18824378.390000001</v>
      </c>
    </row>
    <row r="211" spans="1:8" ht="43.5" customHeight="1" outlineLevel="5" x14ac:dyDescent="0.25">
      <c r="A211" s="137" t="s">
        <v>126</v>
      </c>
      <c r="B211" s="65" t="s">
        <v>369</v>
      </c>
      <c r="C211" s="65" t="s">
        <v>385</v>
      </c>
      <c r="D211" s="69">
        <v>0</v>
      </c>
      <c r="E211" s="22">
        <v>344540678.07999998</v>
      </c>
      <c r="F211" s="59">
        <v>283675597</v>
      </c>
      <c r="G211" s="70">
        <v>279921196.23000002</v>
      </c>
      <c r="H211" s="59">
        <f t="shared" si="10"/>
        <v>344540678.07999998</v>
      </c>
    </row>
    <row r="212" spans="1:8" ht="38.25" outlineLevel="5" x14ac:dyDescent="0.25">
      <c r="A212" s="137" t="s">
        <v>130</v>
      </c>
      <c r="B212" s="65" t="s">
        <v>369</v>
      </c>
      <c r="C212" s="65" t="s">
        <v>386</v>
      </c>
      <c r="D212" s="69">
        <v>175742673.65000001</v>
      </c>
      <c r="E212" s="22">
        <v>0</v>
      </c>
      <c r="F212" s="59">
        <v>0</v>
      </c>
      <c r="G212" s="70">
        <v>0</v>
      </c>
      <c r="H212" s="59">
        <f t="shared" si="10"/>
        <v>0</v>
      </c>
    </row>
    <row r="213" spans="1:8" ht="38.25" outlineLevel="5" x14ac:dyDescent="0.25">
      <c r="A213" s="137" t="s">
        <v>132</v>
      </c>
      <c r="B213" s="65" t="s">
        <v>369</v>
      </c>
      <c r="C213" s="65" t="s">
        <v>387</v>
      </c>
      <c r="D213" s="69">
        <v>16433713.449999999</v>
      </c>
      <c r="E213" s="22">
        <v>0</v>
      </c>
      <c r="F213" s="59">
        <v>0</v>
      </c>
      <c r="G213" s="70">
        <v>0</v>
      </c>
      <c r="H213" s="59">
        <f t="shared" si="10"/>
        <v>0</v>
      </c>
    </row>
    <row r="214" spans="1:8" ht="42.75" customHeight="1" outlineLevel="5" x14ac:dyDescent="0.25">
      <c r="A214" s="137" t="s">
        <v>134</v>
      </c>
      <c r="B214" s="65" t="s">
        <v>369</v>
      </c>
      <c r="C214" s="65" t="s">
        <v>388</v>
      </c>
      <c r="D214" s="69">
        <v>65937070.030000001</v>
      </c>
      <c r="E214" s="22">
        <v>0</v>
      </c>
      <c r="F214" s="59">
        <v>0</v>
      </c>
      <c r="G214" s="70">
        <v>0</v>
      </c>
      <c r="H214" s="59">
        <f t="shared" si="10"/>
        <v>0</v>
      </c>
    </row>
    <row r="215" spans="1:8" ht="38.25" outlineLevel="5" x14ac:dyDescent="0.25">
      <c r="A215" s="137" t="s">
        <v>136</v>
      </c>
      <c r="B215" s="65" t="s">
        <v>369</v>
      </c>
      <c r="C215" s="65" t="s">
        <v>389</v>
      </c>
      <c r="D215" s="69">
        <v>69679958.140000001</v>
      </c>
      <c r="E215" s="22">
        <v>0</v>
      </c>
      <c r="F215" s="59">
        <v>0</v>
      </c>
      <c r="G215" s="70">
        <v>0</v>
      </c>
      <c r="H215" s="59">
        <f t="shared" si="10"/>
        <v>0</v>
      </c>
    </row>
    <row r="216" spans="1:8" ht="25.5" outlineLevel="5" x14ac:dyDescent="0.25">
      <c r="A216" s="137" t="s">
        <v>138</v>
      </c>
      <c r="B216" s="65" t="s">
        <v>369</v>
      </c>
      <c r="C216" s="65" t="s">
        <v>390</v>
      </c>
      <c r="D216" s="69">
        <v>0</v>
      </c>
      <c r="E216" s="22">
        <v>2683604.9900000002</v>
      </c>
      <c r="F216" s="59">
        <v>2550592.9900000002</v>
      </c>
      <c r="G216" s="70">
        <v>2548276.9900000002</v>
      </c>
      <c r="H216" s="59">
        <f>E216+300000</f>
        <v>2983604.99</v>
      </c>
    </row>
    <row r="217" spans="1:8" ht="25.5" outlineLevel="5" x14ac:dyDescent="0.25">
      <c r="A217" s="137" t="s">
        <v>140</v>
      </c>
      <c r="B217" s="65" t="s">
        <v>369</v>
      </c>
      <c r="C217" s="65" t="s">
        <v>391</v>
      </c>
      <c r="D217" s="69">
        <v>0</v>
      </c>
      <c r="E217" s="22">
        <v>11035389.52</v>
      </c>
      <c r="F217" s="59">
        <v>11035389.52</v>
      </c>
      <c r="G217" s="70">
        <v>11035389.52</v>
      </c>
      <c r="H217" s="59">
        <f>E217</f>
        <v>11035389.52</v>
      </c>
    </row>
    <row r="218" spans="1:8" ht="38.25" outlineLevel="5" x14ac:dyDescent="0.25">
      <c r="A218" s="137" t="s">
        <v>392</v>
      </c>
      <c r="B218" s="65" t="s">
        <v>369</v>
      </c>
      <c r="C218" s="65" t="s">
        <v>393</v>
      </c>
      <c r="D218" s="69">
        <v>76818</v>
      </c>
      <c r="E218" s="22">
        <v>87885</v>
      </c>
      <c r="F218" s="59">
        <v>87885</v>
      </c>
      <c r="G218" s="70">
        <v>87885</v>
      </c>
      <c r="H218" s="59">
        <f>E218</f>
        <v>87885</v>
      </c>
    </row>
    <row r="219" spans="1:8" ht="102" outlineLevel="5" x14ac:dyDescent="0.25">
      <c r="A219" s="137" t="s">
        <v>62</v>
      </c>
      <c r="B219" s="65" t="s">
        <v>369</v>
      </c>
      <c r="C219" s="65" t="s">
        <v>163</v>
      </c>
      <c r="D219" s="99">
        <v>0</v>
      </c>
      <c r="E219" s="22">
        <v>1444177.1</v>
      </c>
      <c r="F219" s="59">
        <v>1444177.1</v>
      </c>
      <c r="G219" s="70">
        <v>1444177.1</v>
      </c>
      <c r="H219" s="59">
        <f>E219</f>
        <v>1444177.1</v>
      </c>
    </row>
    <row r="220" spans="1:8" outlineLevel="1" x14ac:dyDescent="0.25">
      <c r="A220" s="143" t="s">
        <v>394</v>
      </c>
      <c r="B220" s="50" t="s">
        <v>395</v>
      </c>
      <c r="C220" s="50" t="s">
        <v>49</v>
      </c>
      <c r="D220" s="27">
        <f>SUM(D221:D255)</f>
        <v>1529023093.2400005</v>
      </c>
      <c r="E220" s="27">
        <f>SUM(E221:E255)</f>
        <v>1367072178.6400001</v>
      </c>
      <c r="F220" s="27">
        <f>SUM(F221:F255)</f>
        <v>1140521458.6200004</v>
      </c>
      <c r="G220" s="27">
        <f>SUM(G221:G255)</f>
        <v>1134467766.6800003</v>
      </c>
      <c r="H220" s="27">
        <f>SUM(H221:H255)</f>
        <v>1367072178.6400001</v>
      </c>
    </row>
    <row r="221" spans="1:8" ht="63.75" outlineLevel="5" x14ac:dyDescent="0.25">
      <c r="A221" s="137" t="s">
        <v>54</v>
      </c>
      <c r="B221" s="65" t="s">
        <v>395</v>
      </c>
      <c r="C221" s="65" t="s">
        <v>370</v>
      </c>
      <c r="D221" s="69">
        <v>8870068.8699999992</v>
      </c>
      <c r="E221" s="22">
        <v>10926940.51</v>
      </c>
      <c r="F221" s="59">
        <v>10066031.65</v>
      </c>
      <c r="G221" s="70">
        <v>10012411.5</v>
      </c>
      <c r="H221" s="59">
        <f t="shared" ref="H221:H255" si="11">E221</f>
        <v>10926940.51</v>
      </c>
    </row>
    <row r="222" spans="1:8" ht="76.5" outlineLevel="5" x14ac:dyDescent="0.25">
      <c r="A222" s="137" t="s">
        <v>396</v>
      </c>
      <c r="B222" s="65" t="s">
        <v>395</v>
      </c>
      <c r="C222" s="65" t="s">
        <v>397</v>
      </c>
      <c r="D222" s="69">
        <v>2392963.4700000002</v>
      </c>
      <c r="E222" s="22">
        <v>4325200</v>
      </c>
      <c r="F222" s="59">
        <v>3552500</v>
      </c>
      <c r="G222" s="70">
        <v>3552500</v>
      </c>
      <c r="H222" s="59">
        <f t="shared" si="11"/>
        <v>4325200</v>
      </c>
    </row>
    <row r="223" spans="1:8" ht="38.25" outlineLevel="5" x14ac:dyDescent="0.25">
      <c r="A223" s="137" t="s">
        <v>398</v>
      </c>
      <c r="B223" s="65" t="s">
        <v>395</v>
      </c>
      <c r="C223" s="65" t="s">
        <v>399</v>
      </c>
      <c r="D223" s="69">
        <v>5849800</v>
      </c>
      <c r="E223" s="22">
        <v>5873000</v>
      </c>
      <c r="F223" s="59">
        <v>5873000</v>
      </c>
      <c r="G223" s="70">
        <v>5873000</v>
      </c>
      <c r="H223" s="59">
        <f t="shared" si="11"/>
        <v>5873000</v>
      </c>
    </row>
    <row r="224" spans="1:8" ht="51" outlineLevel="5" x14ac:dyDescent="0.25">
      <c r="A224" s="137" t="s">
        <v>375</v>
      </c>
      <c r="B224" s="65" t="s">
        <v>395</v>
      </c>
      <c r="C224" s="65" t="s">
        <v>376</v>
      </c>
      <c r="D224" s="69">
        <v>744693000</v>
      </c>
      <c r="E224" s="22">
        <v>910679500</v>
      </c>
      <c r="F224" s="59">
        <v>758899583.34000003</v>
      </c>
      <c r="G224" s="70">
        <v>754140527.77999997</v>
      </c>
      <c r="H224" s="59">
        <f t="shared" si="11"/>
        <v>910679500</v>
      </c>
    </row>
    <row r="225" spans="1:8" ht="143.25" customHeight="1" outlineLevel="5" x14ac:dyDescent="0.25">
      <c r="A225" s="137" t="s">
        <v>400</v>
      </c>
      <c r="B225" s="65" t="s">
        <v>395</v>
      </c>
      <c r="C225" s="65" t="s">
        <v>401</v>
      </c>
      <c r="D225" s="69">
        <v>374495.56</v>
      </c>
      <c r="E225" s="22">
        <v>961300</v>
      </c>
      <c r="F225" s="59">
        <v>881191.67</v>
      </c>
      <c r="G225" s="70">
        <v>881191.67</v>
      </c>
      <c r="H225" s="59">
        <f t="shared" si="11"/>
        <v>961300</v>
      </c>
    </row>
    <row r="226" spans="1:8" ht="85.5" customHeight="1" outlineLevel="5" x14ac:dyDescent="0.25">
      <c r="A226" s="137" t="s">
        <v>402</v>
      </c>
      <c r="B226" s="65" t="s">
        <v>395</v>
      </c>
      <c r="C226" s="65" t="s">
        <v>403</v>
      </c>
      <c r="D226" s="69">
        <v>24781883.120000001</v>
      </c>
      <c r="E226" s="22">
        <v>0</v>
      </c>
      <c r="F226" s="59">
        <v>0</v>
      </c>
      <c r="G226" s="70">
        <v>0</v>
      </c>
      <c r="H226" s="59">
        <f t="shared" si="11"/>
        <v>0</v>
      </c>
    </row>
    <row r="227" spans="1:8" ht="153" customHeight="1" outlineLevel="5" x14ac:dyDescent="0.25">
      <c r="A227" s="137" t="s">
        <v>404</v>
      </c>
      <c r="B227" s="65" t="s">
        <v>395</v>
      </c>
      <c r="C227" s="65" t="s">
        <v>405</v>
      </c>
      <c r="D227" s="69">
        <v>0</v>
      </c>
      <c r="E227" s="22">
        <v>687500</v>
      </c>
      <c r="F227" s="59">
        <v>343750</v>
      </c>
      <c r="G227" s="70">
        <v>343750</v>
      </c>
      <c r="H227" s="59">
        <f t="shared" si="11"/>
        <v>687500</v>
      </c>
    </row>
    <row r="228" spans="1:8" ht="51" outlineLevel="5" x14ac:dyDescent="0.25">
      <c r="A228" s="137" t="s">
        <v>406</v>
      </c>
      <c r="B228" s="65" t="s">
        <v>395</v>
      </c>
      <c r="C228" s="65" t="s">
        <v>407</v>
      </c>
      <c r="D228" s="69">
        <v>52559765.469999999</v>
      </c>
      <c r="E228" s="22">
        <v>95155400</v>
      </c>
      <c r="F228" s="59">
        <v>78155150</v>
      </c>
      <c r="G228" s="70">
        <v>78155150</v>
      </c>
      <c r="H228" s="59">
        <f t="shared" si="11"/>
        <v>95155400</v>
      </c>
    </row>
    <row r="229" spans="1:8" ht="39" customHeight="1" outlineLevel="5" x14ac:dyDescent="0.25">
      <c r="A229" s="137" t="s">
        <v>408</v>
      </c>
      <c r="B229" s="65" t="s">
        <v>395</v>
      </c>
      <c r="C229" s="65" t="s">
        <v>409</v>
      </c>
      <c r="D229" s="69">
        <v>1122548.03</v>
      </c>
      <c r="E229" s="22">
        <v>1127000</v>
      </c>
      <c r="F229" s="59">
        <v>1127000</v>
      </c>
      <c r="G229" s="70">
        <v>1127000</v>
      </c>
      <c r="H229" s="59">
        <f t="shared" si="11"/>
        <v>1127000</v>
      </c>
    </row>
    <row r="230" spans="1:8" ht="156" customHeight="1" outlineLevel="5" x14ac:dyDescent="0.25">
      <c r="A230" s="137" t="s">
        <v>404</v>
      </c>
      <c r="B230" s="65" t="s">
        <v>395</v>
      </c>
      <c r="C230" s="65" t="s">
        <v>410</v>
      </c>
      <c r="D230" s="69">
        <v>0</v>
      </c>
      <c r="E230" s="22">
        <v>31200</v>
      </c>
      <c r="F230" s="59">
        <v>15600</v>
      </c>
      <c r="G230" s="70">
        <v>15600</v>
      </c>
      <c r="H230" s="59">
        <f t="shared" si="11"/>
        <v>31200</v>
      </c>
    </row>
    <row r="231" spans="1:8" ht="39.75" customHeight="1" outlineLevel="5" x14ac:dyDescent="0.25">
      <c r="A231" s="137" t="s">
        <v>126</v>
      </c>
      <c r="B231" s="65" t="s">
        <v>395</v>
      </c>
      <c r="C231" s="65" t="s">
        <v>385</v>
      </c>
      <c r="D231" s="69">
        <v>0</v>
      </c>
      <c r="E231" s="22">
        <v>178986993.02000001</v>
      </c>
      <c r="F231" s="59">
        <v>150508833.12</v>
      </c>
      <c r="G231" s="70">
        <v>150508833.12</v>
      </c>
      <c r="H231" s="59">
        <f t="shared" si="11"/>
        <v>178986993.02000001</v>
      </c>
    </row>
    <row r="232" spans="1:8" ht="39.75" customHeight="1" outlineLevel="5" x14ac:dyDescent="0.25">
      <c r="A232" s="137" t="s">
        <v>132</v>
      </c>
      <c r="B232" s="65" t="s">
        <v>395</v>
      </c>
      <c r="C232" s="65" t="s">
        <v>387</v>
      </c>
      <c r="D232" s="69">
        <v>16972235.359999999</v>
      </c>
      <c r="E232" s="22">
        <v>0</v>
      </c>
      <c r="F232" s="59">
        <v>0</v>
      </c>
      <c r="G232" s="70">
        <v>0</v>
      </c>
      <c r="H232" s="59">
        <f t="shared" si="11"/>
        <v>0</v>
      </c>
    </row>
    <row r="233" spans="1:8" ht="38.25" outlineLevel="5" x14ac:dyDescent="0.25">
      <c r="A233" s="137" t="s">
        <v>134</v>
      </c>
      <c r="B233" s="65" t="s">
        <v>395</v>
      </c>
      <c r="C233" s="65" t="s">
        <v>388</v>
      </c>
      <c r="D233" s="69">
        <v>97657014.840000004</v>
      </c>
      <c r="E233" s="22">
        <v>0</v>
      </c>
      <c r="F233" s="59">
        <v>0</v>
      </c>
      <c r="G233" s="70">
        <v>0</v>
      </c>
      <c r="H233" s="59">
        <f t="shared" si="11"/>
        <v>0</v>
      </c>
    </row>
    <row r="234" spans="1:8" ht="38.25" outlineLevel="5" x14ac:dyDescent="0.25">
      <c r="A234" s="137" t="s">
        <v>136</v>
      </c>
      <c r="B234" s="65" t="s">
        <v>395</v>
      </c>
      <c r="C234" s="65" t="s">
        <v>389</v>
      </c>
      <c r="D234" s="69">
        <v>76546700.879999995</v>
      </c>
      <c r="E234" s="22">
        <v>0</v>
      </c>
      <c r="F234" s="59">
        <v>0</v>
      </c>
      <c r="G234" s="70">
        <v>0</v>
      </c>
      <c r="H234" s="59">
        <f t="shared" si="11"/>
        <v>0</v>
      </c>
    </row>
    <row r="235" spans="1:8" ht="25.5" outlineLevel="5" x14ac:dyDescent="0.25">
      <c r="A235" s="137" t="s">
        <v>138</v>
      </c>
      <c r="B235" s="65" t="s">
        <v>395</v>
      </c>
      <c r="C235" s="65" t="s">
        <v>390</v>
      </c>
      <c r="D235" s="69">
        <v>0</v>
      </c>
      <c r="E235" s="22">
        <v>4681108</v>
      </c>
      <c r="F235" s="59">
        <v>4681108</v>
      </c>
      <c r="G235" s="70">
        <v>3571402</v>
      </c>
      <c r="H235" s="59">
        <f t="shared" si="11"/>
        <v>4681108</v>
      </c>
    </row>
    <row r="236" spans="1:8" ht="25.5" outlineLevel="5" x14ac:dyDescent="0.25">
      <c r="A236" s="137" t="s">
        <v>140</v>
      </c>
      <c r="B236" s="65" t="s">
        <v>395</v>
      </c>
      <c r="C236" s="65" t="s">
        <v>391</v>
      </c>
      <c r="D236" s="69">
        <v>25535198.239999998</v>
      </c>
      <c r="E236" s="22">
        <v>18984867.489999998</v>
      </c>
      <c r="F236" s="59">
        <v>18899336.09</v>
      </c>
      <c r="G236" s="70">
        <v>18800505.859999999</v>
      </c>
      <c r="H236" s="59">
        <f t="shared" si="11"/>
        <v>18984867.489999998</v>
      </c>
    </row>
    <row r="237" spans="1:8" ht="25.5" outlineLevel="5" x14ac:dyDescent="0.25">
      <c r="A237" s="137" t="s">
        <v>411</v>
      </c>
      <c r="B237" s="65" t="s">
        <v>395</v>
      </c>
      <c r="C237" s="65" t="s">
        <v>412</v>
      </c>
      <c r="D237" s="69">
        <v>925622.72</v>
      </c>
      <c r="E237" s="22">
        <v>850000</v>
      </c>
      <c r="F237" s="59">
        <v>749990.6</v>
      </c>
      <c r="G237" s="70">
        <v>717510.6</v>
      </c>
      <c r="H237" s="59">
        <f t="shared" si="11"/>
        <v>850000</v>
      </c>
    </row>
    <row r="238" spans="1:8" ht="38.25" outlineLevel="5" x14ac:dyDescent="0.25">
      <c r="A238" s="137" t="s">
        <v>392</v>
      </c>
      <c r="B238" s="71" t="s">
        <v>395</v>
      </c>
      <c r="C238" s="65" t="s">
        <v>393</v>
      </c>
      <c r="D238" s="69">
        <v>75516</v>
      </c>
      <c r="E238" s="22">
        <v>63147</v>
      </c>
      <c r="F238" s="59">
        <v>63147</v>
      </c>
      <c r="G238" s="70">
        <v>63147</v>
      </c>
      <c r="H238" s="59">
        <f t="shared" si="11"/>
        <v>63147</v>
      </c>
    </row>
    <row r="239" spans="1:8" ht="38.25" outlineLevel="5" x14ac:dyDescent="0.25">
      <c r="A239" s="137" t="s">
        <v>413</v>
      </c>
      <c r="B239" s="71" t="s">
        <v>395</v>
      </c>
      <c r="C239" s="65" t="s">
        <v>414</v>
      </c>
      <c r="D239" s="69">
        <v>83951103.510000005</v>
      </c>
      <c r="E239" s="22">
        <v>0</v>
      </c>
      <c r="F239" s="59">
        <v>0</v>
      </c>
      <c r="G239" s="70">
        <v>0</v>
      </c>
      <c r="H239" s="59">
        <f t="shared" si="11"/>
        <v>0</v>
      </c>
    </row>
    <row r="240" spans="1:8" ht="40.5" customHeight="1" outlineLevel="5" x14ac:dyDescent="0.25">
      <c r="A240" s="137" t="s">
        <v>415</v>
      </c>
      <c r="B240" s="65" t="s">
        <v>395</v>
      </c>
      <c r="C240" s="65" t="s">
        <v>416</v>
      </c>
      <c r="D240" s="69">
        <v>34330888.159999996</v>
      </c>
      <c r="E240" s="22">
        <v>0</v>
      </c>
      <c r="F240" s="59">
        <v>0</v>
      </c>
      <c r="G240" s="70">
        <v>0</v>
      </c>
      <c r="H240" s="59">
        <f t="shared" si="11"/>
        <v>0</v>
      </c>
    </row>
    <row r="241" spans="1:8" ht="51" outlineLevel="5" x14ac:dyDescent="0.25">
      <c r="A241" s="137" t="s">
        <v>417</v>
      </c>
      <c r="B241" s="65" t="s">
        <v>395</v>
      </c>
      <c r="C241" s="65" t="s">
        <v>418</v>
      </c>
      <c r="D241" s="69">
        <v>187373244.99000001</v>
      </c>
      <c r="E241" s="22">
        <v>0</v>
      </c>
      <c r="F241" s="59">
        <v>0</v>
      </c>
      <c r="G241" s="70">
        <v>0</v>
      </c>
      <c r="H241" s="59">
        <f t="shared" si="11"/>
        <v>0</v>
      </c>
    </row>
    <row r="242" spans="1:8" ht="63.75" outlineLevel="5" x14ac:dyDescent="0.25">
      <c r="A242" s="137" t="s">
        <v>419</v>
      </c>
      <c r="B242" s="65" t="s">
        <v>395</v>
      </c>
      <c r="C242" s="65" t="s">
        <v>420</v>
      </c>
      <c r="D242" s="69">
        <v>19020500</v>
      </c>
      <c r="E242" s="22">
        <v>0</v>
      </c>
      <c r="F242" s="59">
        <v>0</v>
      </c>
      <c r="G242" s="70">
        <v>0</v>
      </c>
      <c r="H242" s="59">
        <f t="shared" si="11"/>
        <v>0</v>
      </c>
    </row>
    <row r="243" spans="1:8" ht="38.25" outlineLevel="5" x14ac:dyDescent="0.25">
      <c r="A243" s="137" t="s">
        <v>421</v>
      </c>
      <c r="B243" s="65" t="s">
        <v>395</v>
      </c>
      <c r="C243" s="65" t="s">
        <v>422</v>
      </c>
      <c r="D243" s="69">
        <v>16109806.52</v>
      </c>
      <c r="E243" s="22">
        <v>0</v>
      </c>
      <c r="F243" s="59">
        <v>0</v>
      </c>
      <c r="G243" s="70">
        <v>0</v>
      </c>
      <c r="H243" s="59">
        <f t="shared" si="11"/>
        <v>0</v>
      </c>
    </row>
    <row r="244" spans="1:8" ht="25.5" outlineLevel="5" x14ac:dyDescent="0.25">
      <c r="A244" s="137" t="s">
        <v>423</v>
      </c>
      <c r="B244" s="100" t="s">
        <v>395</v>
      </c>
      <c r="C244" s="100" t="s">
        <v>424</v>
      </c>
      <c r="D244" s="101">
        <v>6587929.6600000001</v>
      </c>
      <c r="E244" s="102">
        <v>0</v>
      </c>
      <c r="F244" s="102">
        <v>0</v>
      </c>
      <c r="G244" s="103">
        <v>0</v>
      </c>
      <c r="H244" s="59">
        <f t="shared" si="11"/>
        <v>0</v>
      </c>
    </row>
    <row r="245" spans="1:8" ht="63.75" outlineLevel="5" x14ac:dyDescent="0.25">
      <c r="A245" s="144" t="s">
        <v>425</v>
      </c>
      <c r="B245" s="104" t="s">
        <v>395</v>
      </c>
      <c r="C245" s="58" t="s">
        <v>426</v>
      </c>
      <c r="D245" s="101">
        <v>0</v>
      </c>
      <c r="E245" s="102">
        <v>1293087</v>
      </c>
      <c r="F245" s="102">
        <v>1106464.6200000001</v>
      </c>
      <c r="G245" s="103">
        <v>1106464.6200000001</v>
      </c>
      <c r="H245" s="59">
        <f t="shared" si="11"/>
        <v>1293087</v>
      </c>
    </row>
    <row r="246" spans="1:8" ht="63.75" outlineLevel="5" x14ac:dyDescent="0.25">
      <c r="A246" s="137" t="s">
        <v>427</v>
      </c>
      <c r="B246" s="100" t="s">
        <v>395</v>
      </c>
      <c r="C246" s="100" t="s">
        <v>428</v>
      </c>
      <c r="D246" s="101">
        <v>6410600</v>
      </c>
      <c r="E246" s="102">
        <v>6319500</v>
      </c>
      <c r="F246" s="102">
        <v>5792875</v>
      </c>
      <c r="G246" s="103">
        <v>5792875</v>
      </c>
      <c r="H246" s="97">
        <f t="shared" si="11"/>
        <v>6319500</v>
      </c>
    </row>
    <row r="247" spans="1:8" ht="81" customHeight="1" outlineLevel="5" x14ac:dyDescent="0.25">
      <c r="A247" s="144" t="s">
        <v>429</v>
      </c>
      <c r="B247" s="104" t="s">
        <v>395</v>
      </c>
      <c r="C247" s="104" t="s">
        <v>430</v>
      </c>
      <c r="D247" s="101">
        <v>2081984.16</v>
      </c>
      <c r="E247" s="102">
        <v>2473200</v>
      </c>
      <c r="F247" s="102">
        <v>2061000</v>
      </c>
      <c r="G247" s="103">
        <v>2061000</v>
      </c>
      <c r="H247" s="97">
        <f t="shared" si="11"/>
        <v>2473200</v>
      </c>
    </row>
    <row r="248" spans="1:8" ht="66" customHeight="1" outlineLevel="5" x14ac:dyDescent="0.25">
      <c r="A248" s="137" t="s">
        <v>431</v>
      </c>
      <c r="B248" s="65" t="s">
        <v>395</v>
      </c>
      <c r="C248" s="65" t="s">
        <v>432</v>
      </c>
      <c r="D248" s="69">
        <v>10865934.189999999</v>
      </c>
      <c r="E248" s="22">
        <v>12694000</v>
      </c>
      <c r="F248" s="59">
        <v>10578333.34</v>
      </c>
      <c r="G248" s="70">
        <v>10578333.34</v>
      </c>
      <c r="H248" s="59">
        <f t="shared" si="11"/>
        <v>12694000</v>
      </c>
    </row>
    <row r="249" spans="1:8" ht="78.75" customHeight="1" outlineLevel="5" x14ac:dyDescent="0.25">
      <c r="A249" s="137" t="s">
        <v>433</v>
      </c>
      <c r="B249" s="65" t="s">
        <v>395</v>
      </c>
      <c r="C249" s="65" t="s">
        <v>434</v>
      </c>
      <c r="D249" s="69">
        <v>6147100</v>
      </c>
      <c r="E249" s="22">
        <v>6427100</v>
      </c>
      <c r="F249" s="59">
        <v>0</v>
      </c>
      <c r="G249" s="70">
        <v>0</v>
      </c>
      <c r="H249" s="59">
        <f t="shared" si="11"/>
        <v>6427100</v>
      </c>
    </row>
    <row r="250" spans="1:8" ht="25.5" outlineLevel="5" x14ac:dyDescent="0.25">
      <c r="A250" s="137" t="s">
        <v>435</v>
      </c>
      <c r="B250" s="65" t="s">
        <v>395</v>
      </c>
      <c r="C250" s="65" t="s">
        <v>436</v>
      </c>
      <c r="D250" s="69">
        <v>43383200</v>
      </c>
      <c r="E250" s="22">
        <v>45406200</v>
      </c>
      <c r="F250" s="59">
        <v>37838500</v>
      </c>
      <c r="G250" s="70">
        <v>37838500</v>
      </c>
      <c r="H250" s="59">
        <f t="shared" si="11"/>
        <v>45406200</v>
      </c>
    </row>
    <row r="251" spans="1:8" ht="51" outlineLevel="5" x14ac:dyDescent="0.25">
      <c r="A251" s="137" t="s">
        <v>437</v>
      </c>
      <c r="B251" s="65" t="s">
        <v>395</v>
      </c>
      <c r="C251" s="65" t="s">
        <v>438</v>
      </c>
      <c r="D251" s="69">
        <v>47964300</v>
      </c>
      <c r="E251" s="22">
        <v>50511000</v>
      </c>
      <c r="F251" s="59">
        <v>42092416.649999999</v>
      </c>
      <c r="G251" s="70">
        <v>42092416.649999999</v>
      </c>
      <c r="H251" s="59">
        <f t="shared" si="11"/>
        <v>50511000</v>
      </c>
    </row>
    <row r="252" spans="1:8" ht="89.25" outlineLevel="5" x14ac:dyDescent="0.25">
      <c r="A252" s="137" t="s">
        <v>439</v>
      </c>
      <c r="B252" s="65" t="s">
        <v>395</v>
      </c>
      <c r="C252" s="65" t="s">
        <v>440</v>
      </c>
      <c r="D252" s="69">
        <v>6092652.1699999999</v>
      </c>
      <c r="E252" s="22">
        <v>7229428.4800000004</v>
      </c>
      <c r="F252" s="59">
        <v>6024523.7400000002</v>
      </c>
      <c r="G252" s="70">
        <v>6024523.7400000002</v>
      </c>
      <c r="H252" s="59">
        <f t="shared" si="11"/>
        <v>7229428.4800000004</v>
      </c>
    </row>
    <row r="253" spans="1:8" ht="51" outlineLevel="5" x14ac:dyDescent="0.25">
      <c r="A253" s="137" t="s">
        <v>441</v>
      </c>
      <c r="B253" s="65" t="s">
        <v>395</v>
      </c>
      <c r="C253" s="65" t="s">
        <v>442</v>
      </c>
      <c r="D253" s="69">
        <v>221537.32</v>
      </c>
      <c r="E253" s="22">
        <v>259100</v>
      </c>
      <c r="F253" s="59">
        <v>215916.66</v>
      </c>
      <c r="G253" s="70">
        <v>215916.66</v>
      </c>
      <c r="H253" s="59">
        <f t="shared" si="11"/>
        <v>259100</v>
      </c>
    </row>
    <row r="254" spans="1:8" ht="63.75" outlineLevel="5" x14ac:dyDescent="0.25">
      <c r="A254" s="137" t="s">
        <v>443</v>
      </c>
      <c r="B254" s="65" t="s">
        <v>395</v>
      </c>
      <c r="C254" s="65" t="s">
        <v>444</v>
      </c>
      <c r="D254" s="69">
        <v>125500</v>
      </c>
      <c r="E254" s="22">
        <v>131200</v>
      </c>
      <c r="F254" s="59">
        <v>0</v>
      </c>
      <c r="G254" s="70">
        <v>0</v>
      </c>
      <c r="H254" s="59">
        <f t="shared" si="11"/>
        <v>131200</v>
      </c>
    </row>
    <row r="255" spans="1:8" ht="102" outlineLevel="5" x14ac:dyDescent="0.25">
      <c r="A255" s="144" t="s">
        <v>62</v>
      </c>
      <c r="B255" s="58" t="s">
        <v>395</v>
      </c>
      <c r="C255" s="58" t="s">
        <v>163</v>
      </c>
      <c r="D255" s="99">
        <v>0</v>
      </c>
      <c r="E255" s="22">
        <v>995207.14</v>
      </c>
      <c r="F255" s="59">
        <v>995207.14</v>
      </c>
      <c r="G255" s="70">
        <v>995207.14</v>
      </c>
      <c r="H255" s="59">
        <f t="shared" si="11"/>
        <v>995207.14</v>
      </c>
    </row>
    <row r="256" spans="1:8" outlineLevel="1" x14ac:dyDescent="0.25">
      <c r="A256" s="143" t="s">
        <v>445</v>
      </c>
      <c r="B256" s="50" t="s">
        <v>446</v>
      </c>
      <c r="C256" s="50" t="s">
        <v>49</v>
      </c>
      <c r="D256" s="27">
        <f>SUM(D257:D285)</f>
        <v>353100009.62000006</v>
      </c>
      <c r="E256" s="27">
        <f>SUM(E257:E285)</f>
        <v>385350133.88000005</v>
      </c>
      <c r="F256" s="27">
        <f>SUM(F257:F285)</f>
        <v>318721625.48000008</v>
      </c>
      <c r="G256" s="27">
        <f>SUM(G257:G285)</f>
        <v>318423828.89000005</v>
      </c>
      <c r="H256" s="27">
        <f>SUM(H257:H285)</f>
        <v>385350133.88000005</v>
      </c>
    </row>
    <row r="257" spans="1:8" ht="38.25" outlineLevel="5" x14ac:dyDescent="0.25">
      <c r="A257" s="137" t="s">
        <v>447</v>
      </c>
      <c r="B257" s="65" t="s">
        <v>446</v>
      </c>
      <c r="C257" s="65" t="s">
        <v>448</v>
      </c>
      <c r="D257" s="69">
        <v>109843.2</v>
      </c>
      <c r="E257" s="22">
        <v>172887.5</v>
      </c>
      <c r="F257" s="59">
        <v>172887.5</v>
      </c>
      <c r="G257" s="70">
        <v>0</v>
      </c>
      <c r="H257" s="59">
        <f t="shared" ref="H257:H285" si="12">E257</f>
        <v>172887.5</v>
      </c>
    </row>
    <row r="258" spans="1:8" ht="63.75" outlineLevel="5" x14ac:dyDescent="0.25">
      <c r="A258" s="137" t="s">
        <v>54</v>
      </c>
      <c r="B258" s="65" t="s">
        <v>446</v>
      </c>
      <c r="C258" s="65" t="s">
        <v>370</v>
      </c>
      <c r="D258" s="69">
        <v>1894548.42</v>
      </c>
      <c r="E258" s="22">
        <v>2490082</v>
      </c>
      <c r="F258" s="59">
        <v>2063944.04</v>
      </c>
      <c r="G258" s="70">
        <v>2043850.04</v>
      </c>
      <c r="H258" s="59">
        <f t="shared" si="12"/>
        <v>2490082</v>
      </c>
    </row>
    <row r="259" spans="1:8" ht="63.75" outlineLevel="5" x14ac:dyDescent="0.25">
      <c r="A259" s="137" t="s">
        <v>373</v>
      </c>
      <c r="B259" s="65" t="s">
        <v>446</v>
      </c>
      <c r="C259" s="65" t="s">
        <v>374</v>
      </c>
      <c r="D259" s="69">
        <v>8471413.5199999996</v>
      </c>
      <c r="E259" s="22">
        <v>15133931.310000001</v>
      </c>
      <c r="F259" s="59">
        <v>12611597.49</v>
      </c>
      <c r="G259" s="70">
        <v>12611597.49</v>
      </c>
      <c r="H259" s="59">
        <f t="shared" si="12"/>
        <v>15133931.310000001</v>
      </c>
    </row>
    <row r="260" spans="1:8" ht="51" outlineLevel="5" x14ac:dyDescent="0.25">
      <c r="A260" s="137" t="s">
        <v>383</v>
      </c>
      <c r="B260" s="65" t="s">
        <v>446</v>
      </c>
      <c r="C260" s="65" t="s">
        <v>384</v>
      </c>
      <c r="D260" s="69">
        <v>1625622.86</v>
      </c>
      <c r="E260" s="22">
        <v>2904127.46</v>
      </c>
      <c r="F260" s="59">
        <v>2420103.9300000002</v>
      </c>
      <c r="G260" s="70">
        <v>2420103.9300000002</v>
      </c>
      <c r="H260" s="59">
        <f t="shared" si="12"/>
        <v>2904127.46</v>
      </c>
    </row>
    <row r="261" spans="1:8" ht="76.5" outlineLevel="5" x14ac:dyDescent="0.25">
      <c r="A261" s="137" t="s">
        <v>449</v>
      </c>
      <c r="B261" s="65" t="s">
        <v>446</v>
      </c>
      <c r="C261" s="65" t="s">
        <v>450</v>
      </c>
      <c r="D261" s="69">
        <v>295710</v>
      </c>
      <c r="E261" s="22">
        <v>0</v>
      </c>
      <c r="F261" s="59">
        <v>0</v>
      </c>
      <c r="G261" s="70">
        <v>0</v>
      </c>
      <c r="H261" s="59">
        <f t="shared" si="12"/>
        <v>0</v>
      </c>
    </row>
    <row r="262" spans="1:8" ht="38.25" outlineLevel="5" x14ac:dyDescent="0.25">
      <c r="A262" s="137" t="s">
        <v>451</v>
      </c>
      <c r="B262" s="65" t="s">
        <v>446</v>
      </c>
      <c r="C262" s="65" t="s">
        <v>452</v>
      </c>
      <c r="D262" s="69">
        <v>4415534.32</v>
      </c>
      <c r="E262" s="22">
        <v>0</v>
      </c>
      <c r="F262" s="59">
        <v>0</v>
      </c>
      <c r="G262" s="70">
        <v>0</v>
      </c>
      <c r="H262" s="59">
        <f t="shared" si="12"/>
        <v>0</v>
      </c>
    </row>
    <row r="263" spans="1:8" ht="63.75" outlineLevel="5" x14ac:dyDescent="0.25">
      <c r="A263" s="137" t="s">
        <v>453</v>
      </c>
      <c r="B263" s="65" t="s">
        <v>446</v>
      </c>
      <c r="C263" s="65" t="s">
        <v>454</v>
      </c>
      <c r="D263" s="69">
        <v>56745</v>
      </c>
      <c r="E263" s="22">
        <v>0</v>
      </c>
      <c r="F263" s="22">
        <v>0</v>
      </c>
      <c r="G263" s="84">
        <v>0</v>
      </c>
      <c r="H263" s="59">
        <f t="shared" si="12"/>
        <v>0</v>
      </c>
    </row>
    <row r="264" spans="1:8" ht="25.5" outlineLevel="5" x14ac:dyDescent="0.25">
      <c r="A264" s="137" t="s">
        <v>455</v>
      </c>
      <c r="B264" s="65" t="s">
        <v>446</v>
      </c>
      <c r="C264" s="65" t="s">
        <v>456</v>
      </c>
      <c r="D264" s="69">
        <v>847319.46</v>
      </c>
      <c r="E264" s="22">
        <v>0</v>
      </c>
      <c r="F264" s="22">
        <v>0</v>
      </c>
      <c r="G264" s="84">
        <v>0</v>
      </c>
      <c r="H264" s="59">
        <f t="shared" si="12"/>
        <v>0</v>
      </c>
    </row>
    <row r="265" spans="1:8" ht="40.5" customHeight="1" outlineLevel="5" x14ac:dyDescent="0.25">
      <c r="A265" s="137" t="s">
        <v>126</v>
      </c>
      <c r="B265" s="65" t="s">
        <v>446</v>
      </c>
      <c r="C265" s="65" t="s">
        <v>385</v>
      </c>
      <c r="D265" s="69">
        <v>0</v>
      </c>
      <c r="E265" s="22">
        <v>177673234.46000001</v>
      </c>
      <c r="F265" s="22">
        <v>148476270.05000001</v>
      </c>
      <c r="G265" s="84">
        <v>148371454.96000001</v>
      </c>
      <c r="H265" s="59">
        <f t="shared" si="12"/>
        <v>177673234.46000001</v>
      </c>
    </row>
    <row r="266" spans="1:8" ht="38.25" outlineLevel="5" x14ac:dyDescent="0.25">
      <c r="A266" s="144" t="s">
        <v>130</v>
      </c>
      <c r="B266" s="58" t="s">
        <v>446</v>
      </c>
      <c r="C266" s="58" t="s">
        <v>386</v>
      </c>
      <c r="D266" s="69">
        <v>136225433.21000001</v>
      </c>
      <c r="E266" s="22">
        <v>0</v>
      </c>
      <c r="F266" s="22">
        <v>0</v>
      </c>
      <c r="G266" s="84">
        <v>0</v>
      </c>
      <c r="H266" s="59">
        <f t="shared" si="12"/>
        <v>0</v>
      </c>
    </row>
    <row r="267" spans="1:8" ht="38.25" outlineLevel="5" x14ac:dyDescent="0.25">
      <c r="A267" s="137" t="s">
        <v>132</v>
      </c>
      <c r="B267" s="65" t="s">
        <v>446</v>
      </c>
      <c r="C267" s="65" t="s">
        <v>387</v>
      </c>
      <c r="D267" s="69">
        <v>6365107.9000000004</v>
      </c>
      <c r="E267" s="22">
        <v>0</v>
      </c>
      <c r="F267" s="59">
        <v>0</v>
      </c>
      <c r="G267" s="70">
        <v>0</v>
      </c>
      <c r="H267" s="59">
        <f t="shared" si="12"/>
        <v>0</v>
      </c>
    </row>
    <row r="268" spans="1:8" ht="38.25" outlineLevel="5" x14ac:dyDescent="0.25">
      <c r="A268" s="137" t="s">
        <v>134</v>
      </c>
      <c r="B268" s="65" t="s">
        <v>446</v>
      </c>
      <c r="C268" s="65" t="s">
        <v>388</v>
      </c>
      <c r="D268" s="69">
        <v>9091098.2300000004</v>
      </c>
      <c r="E268" s="22">
        <v>0</v>
      </c>
      <c r="F268" s="59">
        <v>0</v>
      </c>
      <c r="G268" s="70">
        <v>0</v>
      </c>
      <c r="H268" s="59">
        <f t="shared" si="12"/>
        <v>0</v>
      </c>
    </row>
    <row r="269" spans="1:8" ht="38.25" outlineLevel="5" x14ac:dyDescent="0.25">
      <c r="A269" s="137" t="s">
        <v>136</v>
      </c>
      <c r="B269" s="65" t="s">
        <v>446</v>
      </c>
      <c r="C269" s="65" t="s">
        <v>389</v>
      </c>
      <c r="D269" s="69">
        <v>13761322.33</v>
      </c>
      <c r="E269" s="22">
        <v>0</v>
      </c>
      <c r="F269" s="59">
        <v>0</v>
      </c>
      <c r="G269" s="70">
        <v>0</v>
      </c>
      <c r="H269" s="59">
        <f t="shared" si="12"/>
        <v>0</v>
      </c>
    </row>
    <row r="270" spans="1:8" ht="25.5" outlineLevel="5" x14ac:dyDescent="0.25">
      <c r="A270" s="137" t="s">
        <v>138</v>
      </c>
      <c r="B270" s="65" t="s">
        <v>446</v>
      </c>
      <c r="C270" s="65" t="s">
        <v>390</v>
      </c>
      <c r="D270" s="69">
        <v>880000</v>
      </c>
      <c r="E270" s="22">
        <v>0</v>
      </c>
      <c r="F270" s="59">
        <v>0</v>
      </c>
      <c r="G270" s="70">
        <v>0</v>
      </c>
      <c r="H270" s="59">
        <f t="shared" si="12"/>
        <v>0</v>
      </c>
    </row>
    <row r="271" spans="1:8" ht="25.5" outlineLevel="5" x14ac:dyDescent="0.25">
      <c r="A271" s="137" t="s">
        <v>140</v>
      </c>
      <c r="B271" s="65" t="s">
        <v>446</v>
      </c>
      <c r="C271" s="65" t="s">
        <v>391</v>
      </c>
      <c r="D271" s="69">
        <v>1185000</v>
      </c>
      <c r="E271" s="22">
        <v>470030</v>
      </c>
      <c r="F271" s="59">
        <v>0</v>
      </c>
      <c r="G271" s="70">
        <v>0</v>
      </c>
      <c r="H271" s="59">
        <f t="shared" si="12"/>
        <v>470030</v>
      </c>
    </row>
    <row r="272" spans="1:8" ht="38.25" outlineLevel="5" x14ac:dyDescent="0.25">
      <c r="A272" s="137" t="s">
        <v>457</v>
      </c>
      <c r="B272" s="65" t="s">
        <v>446</v>
      </c>
      <c r="C272" s="65" t="s">
        <v>458</v>
      </c>
      <c r="D272" s="69">
        <v>10591664.83</v>
      </c>
      <c r="E272" s="22">
        <v>11789238</v>
      </c>
      <c r="F272" s="59">
        <v>10386450.33</v>
      </c>
      <c r="G272" s="70">
        <v>10386450.33</v>
      </c>
      <c r="H272" s="59">
        <f t="shared" si="12"/>
        <v>11789238</v>
      </c>
    </row>
    <row r="273" spans="1:10" ht="38.25" outlineLevel="5" x14ac:dyDescent="0.25">
      <c r="A273" s="137" t="s">
        <v>392</v>
      </c>
      <c r="B273" s="65" t="s">
        <v>446</v>
      </c>
      <c r="C273" s="65" t="s">
        <v>393</v>
      </c>
      <c r="D273" s="69">
        <v>128734</v>
      </c>
      <c r="E273" s="22">
        <v>167368</v>
      </c>
      <c r="F273" s="59">
        <v>166469</v>
      </c>
      <c r="G273" s="70">
        <v>166469</v>
      </c>
      <c r="H273" s="59">
        <f t="shared" si="12"/>
        <v>167368</v>
      </c>
    </row>
    <row r="274" spans="1:10" ht="63.75" outlineLevel="5" x14ac:dyDescent="0.25">
      <c r="A274" s="137" t="s">
        <v>54</v>
      </c>
      <c r="B274" s="71" t="s">
        <v>446</v>
      </c>
      <c r="C274" s="65" t="s">
        <v>459</v>
      </c>
      <c r="D274" s="69">
        <v>1499477.74</v>
      </c>
      <c r="E274" s="22">
        <v>2209000</v>
      </c>
      <c r="F274" s="22">
        <v>1950691.94</v>
      </c>
      <c r="G274" s="84">
        <v>1950691.94</v>
      </c>
      <c r="H274" s="59">
        <f t="shared" si="12"/>
        <v>2209000</v>
      </c>
    </row>
    <row r="275" spans="1:10" ht="63.75" outlineLevel="5" x14ac:dyDescent="0.25">
      <c r="A275" s="137" t="s">
        <v>373</v>
      </c>
      <c r="B275" s="71" t="s">
        <v>446</v>
      </c>
      <c r="C275" s="65" t="s">
        <v>460</v>
      </c>
      <c r="D275" s="69">
        <v>2261512.73</v>
      </c>
      <c r="E275" s="22">
        <v>6072110.9100000001</v>
      </c>
      <c r="F275" s="59">
        <v>5060113.7300000004</v>
      </c>
      <c r="G275" s="70">
        <v>5060113.7300000004</v>
      </c>
      <c r="H275" s="59">
        <f t="shared" si="12"/>
        <v>6072110.9100000001</v>
      </c>
    </row>
    <row r="276" spans="1:10" ht="55.5" customHeight="1" outlineLevel="5" x14ac:dyDescent="0.25">
      <c r="A276" s="137" t="s">
        <v>383</v>
      </c>
      <c r="B276" s="65" t="s">
        <v>446</v>
      </c>
      <c r="C276" s="65" t="s">
        <v>461</v>
      </c>
      <c r="D276" s="69">
        <v>433973.24</v>
      </c>
      <c r="E276" s="22">
        <v>1165208.4099999999</v>
      </c>
      <c r="F276" s="59">
        <v>971011.11</v>
      </c>
      <c r="G276" s="70">
        <v>971011.11</v>
      </c>
      <c r="H276" s="59">
        <f t="shared" si="12"/>
        <v>1165208.4099999999</v>
      </c>
    </row>
    <row r="277" spans="1:10" ht="42.75" customHeight="1" outlineLevel="5" x14ac:dyDescent="0.25">
      <c r="A277" s="137" t="s">
        <v>126</v>
      </c>
      <c r="B277" s="65" t="s">
        <v>446</v>
      </c>
      <c r="C277" s="65" t="s">
        <v>462</v>
      </c>
      <c r="D277" s="69">
        <v>0</v>
      </c>
      <c r="E277" s="22">
        <v>163275553.49000001</v>
      </c>
      <c r="F277" s="59">
        <v>132614733.83</v>
      </c>
      <c r="G277" s="70">
        <v>132614733.83</v>
      </c>
      <c r="H277" s="59">
        <f t="shared" si="12"/>
        <v>163275553.49000001</v>
      </c>
    </row>
    <row r="278" spans="1:10" ht="38.25" outlineLevel="5" x14ac:dyDescent="0.25">
      <c r="A278" s="137" t="s">
        <v>130</v>
      </c>
      <c r="B278" s="58" t="s">
        <v>446</v>
      </c>
      <c r="C278" s="58" t="s">
        <v>463</v>
      </c>
      <c r="D278" s="69">
        <v>131193975.90000001</v>
      </c>
      <c r="E278" s="22">
        <v>0</v>
      </c>
      <c r="F278" s="59">
        <v>0</v>
      </c>
      <c r="G278" s="70">
        <v>0</v>
      </c>
      <c r="H278" s="59">
        <f t="shared" si="12"/>
        <v>0</v>
      </c>
      <c r="I278" s="44"/>
      <c r="J278" s="44"/>
    </row>
    <row r="279" spans="1:10" ht="38.25" outlineLevel="5" x14ac:dyDescent="0.25">
      <c r="A279" s="137" t="s">
        <v>132</v>
      </c>
      <c r="B279" s="65" t="s">
        <v>446</v>
      </c>
      <c r="C279" s="65" t="s">
        <v>464</v>
      </c>
      <c r="D279" s="69">
        <v>6514983.25</v>
      </c>
      <c r="E279" s="22">
        <v>0</v>
      </c>
      <c r="F279" s="59">
        <v>0</v>
      </c>
      <c r="G279" s="70">
        <v>0</v>
      </c>
      <c r="H279" s="59">
        <f t="shared" si="12"/>
        <v>0</v>
      </c>
    </row>
    <row r="280" spans="1:10" ht="38.25" outlineLevel="5" x14ac:dyDescent="0.25">
      <c r="A280" s="137" t="s">
        <v>134</v>
      </c>
      <c r="B280" s="65" t="s">
        <v>446</v>
      </c>
      <c r="C280" s="65" t="s">
        <v>465</v>
      </c>
      <c r="D280" s="69">
        <v>4147542.22</v>
      </c>
      <c r="E280" s="22">
        <v>0</v>
      </c>
      <c r="F280" s="59">
        <v>0</v>
      </c>
      <c r="G280" s="70">
        <v>0</v>
      </c>
      <c r="H280" s="59">
        <f t="shared" si="12"/>
        <v>0</v>
      </c>
    </row>
    <row r="281" spans="1:10" ht="42" customHeight="1" outlineLevel="5" x14ac:dyDescent="0.25">
      <c r="A281" s="137" t="s">
        <v>136</v>
      </c>
      <c r="B281" s="65" t="s">
        <v>446</v>
      </c>
      <c r="C281" s="65" t="s">
        <v>466</v>
      </c>
      <c r="D281" s="69">
        <v>8144447.2599999998</v>
      </c>
      <c r="E281" s="22">
        <v>0</v>
      </c>
      <c r="F281" s="59">
        <v>0</v>
      </c>
      <c r="G281" s="70">
        <v>0</v>
      </c>
      <c r="H281" s="59">
        <f t="shared" si="12"/>
        <v>0</v>
      </c>
    </row>
    <row r="282" spans="1:10" ht="25.5" outlineLevel="5" x14ac:dyDescent="0.25">
      <c r="A282" s="137" t="s">
        <v>138</v>
      </c>
      <c r="B282" s="65" t="s">
        <v>446</v>
      </c>
      <c r="C282" s="65" t="s">
        <v>467</v>
      </c>
      <c r="D282" s="69">
        <v>650000</v>
      </c>
      <c r="E282" s="22">
        <v>0</v>
      </c>
      <c r="F282" s="59">
        <v>0</v>
      </c>
      <c r="G282" s="70">
        <v>0</v>
      </c>
      <c r="H282" s="59">
        <f t="shared" si="12"/>
        <v>0</v>
      </c>
    </row>
    <row r="283" spans="1:10" ht="25.5" outlineLevel="5" x14ac:dyDescent="0.25">
      <c r="A283" s="137" t="s">
        <v>140</v>
      </c>
      <c r="B283" s="65" t="s">
        <v>446</v>
      </c>
      <c r="C283" s="65" t="s">
        <v>468</v>
      </c>
      <c r="D283" s="69">
        <v>2309000</v>
      </c>
      <c r="E283" s="22">
        <v>299600</v>
      </c>
      <c r="F283" s="59">
        <v>299590.19</v>
      </c>
      <c r="G283" s="70">
        <v>299590.19</v>
      </c>
      <c r="H283" s="59">
        <f t="shared" si="12"/>
        <v>299600</v>
      </c>
    </row>
    <row r="284" spans="1:10" outlineLevel="5" x14ac:dyDescent="0.25">
      <c r="A284" s="137" t="s">
        <v>469</v>
      </c>
      <c r="B284" s="65" t="s">
        <v>446</v>
      </c>
      <c r="C284" s="65" t="s">
        <v>470</v>
      </c>
      <c r="D284" s="25">
        <v>0</v>
      </c>
      <c r="E284" s="22">
        <v>1063829.79</v>
      </c>
      <c r="F284" s="59">
        <v>1063829.79</v>
      </c>
      <c r="G284" s="70">
        <v>1063829.79</v>
      </c>
      <c r="H284" s="59">
        <f t="shared" si="12"/>
        <v>1063829.79</v>
      </c>
    </row>
    <row r="285" spans="1:10" ht="102" outlineLevel="5" x14ac:dyDescent="0.25">
      <c r="A285" s="137" t="s">
        <v>62</v>
      </c>
      <c r="B285" s="65" t="s">
        <v>446</v>
      </c>
      <c r="C285" s="65" t="s">
        <v>163</v>
      </c>
      <c r="D285" s="99">
        <v>0</v>
      </c>
      <c r="E285" s="22">
        <v>463932.55</v>
      </c>
      <c r="F285" s="59">
        <v>463932.55</v>
      </c>
      <c r="G285" s="70">
        <v>463932.55</v>
      </c>
      <c r="H285" s="59">
        <f t="shared" si="12"/>
        <v>463932.55</v>
      </c>
    </row>
    <row r="286" spans="1:10" outlineLevel="1" x14ac:dyDescent="0.25">
      <c r="A286" s="143" t="s">
        <v>471</v>
      </c>
      <c r="B286" s="50" t="s">
        <v>472</v>
      </c>
      <c r="C286" s="50" t="s">
        <v>49</v>
      </c>
      <c r="D286" s="27">
        <f>SUM(D287:D300)</f>
        <v>9066088.5399999991</v>
      </c>
      <c r="E286" s="27">
        <f>SUM(E287:E300)</f>
        <v>58328951.679999992</v>
      </c>
      <c r="F286" s="27">
        <f>SUM(F287:F300)</f>
        <v>44435974.339999996</v>
      </c>
      <c r="G286" s="88">
        <f>SUM(G287:G300)</f>
        <v>36767081.82</v>
      </c>
      <c r="H286" s="27">
        <f>SUM(H287:H300)</f>
        <v>58328951.679999992</v>
      </c>
    </row>
    <row r="287" spans="1:10" ht="63.75" outlineLevel="5" x14ac:dyDescent="0.25">
      <c r="A287" s="137" t="s">
        <v>54</v>
      </c>
      <c r="B287" s="65" t="s">
        <v>472</v>
      </c>
      <c r="C287" s="65" t="s">
        <v>473</v>
      </c>
      <c r="D287" s="69">
        <v>0</v>
      </c>
      <c r="E287" s="22">
        <v>146000</v>
      </c>
      <c r="F287" s="59">
        <v>61081.91</v>
      </c>
      <c r="G287" s="70">
        <v>61081.91</v>
      </c>
      <c r="H287" s="59">
        <f t="shared" ref="H287:H300" si="13">E287</f>
        <v>146000</v>
      </c>
    </row>
    <row r="288" spans="1:10" ht="42.75" customHeight="1" outlineLevel="5" x14ac:dyDescent="0.25">
      <c r="A288" s="137" t="s">
        <v>126</v>
      </c>
      <c r="B288" s="65" t="s">
        <v>472</v>
      </c>
      <c r="C288" s="65" t="s">
        <v>474</v>
      </c>
      <c r="D288" s="69">
        <v>0</v>
      </c>
      <c r="E288" s="22">
        <v>10757179.33</v>
      </c>
      <c r="F288" s="59">
        <v>8650096.2599999998</v>
      </c>
      <c r="G288" s="70">
        <v>8650096.2599999998</v>
      </c>
      <c r="H288" s="59">
        <f t="shared" si="13"/>
        <v>10757179.33</v>
      </c>
    </row>
    <row r="289" spans="1:8" ht="38.25" outlineLevel="5" x14ac:dyDescent="0.25">
      <c r="A289" s="137" t="s">
        <v>130</v>
      </c>
      <c r="B289" s="65" t="s">
        <v>472</v>
      </c>
      <c r="C289" s="65" t="s">
        <v>475</v>
      </c>
      <c r="D289" s="69">
        <v>6865403.4000000004</v>
      </c>
      <c r="E289" s="22">
        <v>0</v>
      </c>
      <c r="F289" s="59">
        <v>0</v>
      </c>
      <c r="G289" s="70">
        <v>0</v>
      </c>
      <c r="H289" s="59">
        <f t="shared" si="13"/>
        <v>0</v>
      </c>
    </row>
    <row r="290" spans="1:8" ht="38.25" outlineLevel="5" x14ac:dyDescent="0.25">
      <c r="A290" s="137" t="s">
        <v>132</v>
      </c>
      <c r="B290" s="65" t="s">
        <v>472</v>
      </c>
      <c r="C290" s="65" t="s">
        <v>476</v>
      </c>
      <c r="D290" s="69">
        <v>547800</v>
      </c>
      <c r="E290" s="22">
        <v>0</v>
      </c>
      <c r="F290" s="59">
        <v>0</v>
      </c>
      <c r="G290" s="70">
        <v>0</v>
      </c>
      <c r="H290" s="59">
        <f t="shared" si="13"/>
        <v>0</v>
      </c>
    </row>
    <row r="291" spans="1:8" ht="38.25" outlineLevel="5" x14ac:dyDescent="0.25">
      <c r="A291" s="137" t="s">
        <v>134</v>
      </c>
      <c r="B291" s="65" t="s">
        <v>472</v>
      </c>
      <c r="C291" s="65" t="s">
        <v>477</v>
      </c>
      <c r="D291" s="69">
        <v>405685.14</v>
      </c>
      <c r="E291" s="22">
        <v>0</v>
      </c>
      <c r="F291" s="59">
        <v>0</v>
      </c>
      <c r="G291" s="70">
        <v>0</v>
      </c>
      <c r="H291" s="59">
        <f t="shared" si="13"/>
        <v>0</v>
      </c>
    </row>
    <row r="292" spans="1:8" ht="38.25" outlineLevel="5" x14ac:dyDescent="0.25">
      <c r="A292" s="137" t="s">
        <v>136</v>
      </c>
      <c r="B292" s="65" t="s">
        <v>472</v>
      </c>
      <c r="C292" s="65" t="s">
        <v>478</v>
      </c>
      <c r="D292" s="69">
        <v>617200</v>
      </c>
      <c r="E292" s="22">
        <v>0</v>
      </c>
      <c r="F292" s="59">
        <v>0</v>
      </c>
      <c r="G292" s="70">
        <v>0</v>
      </c>
      <c r="H292" s="59">
        <f t="shared" si="13"/>
        <v>0</v>
      </c>
    </row>
    <row r="293" spans="1:8" ht="25.5" outlineLevel="5" x14ac:dyDescent="0.25">
      <c r="A293" s="137" t="s">
        <v>72</v>
      </c>
      <c r="B293" s="65" t="s">
        <v>472</v>
      </c>
      <c r="C293" s="65" t="s">
        <v>479</v>
      </c>
      <c r="D293" s="69">
        <v>480000</v>
      </c>
      <c r="E293" s="22">
        <v>500000</v>
      </c>
      <c r="F293" s="59">
        <v>378200</v>
      </c>
      <c r="G293" s="70">
        <v>344470</v>
      </c>
      <c r="H293" s="59">
        <f t="shared" si="13"/>
        <v>500000</v>
      </c>
    </row>
    <row r="294" spans="1:8" ht="38.25" outlineLevel="4" x14ac:dyDescent="0.25">
      <c r="A294" s="137" t="s">
        <v>480</v>
      </c>
      <c r="B294" s="71" t="s">
        <v>472</v>
      </c>
      <c r="C294" s="65" t="s">
        <v>481</v>
      </c>
      <c r="D294" s="69">
        <v>0</v>
      </c>
      <c r="E294" s="22">
        <v>38000000</v>
      </c>
      <c r="F294" s="59">
        <v>28962170.359999999</v>
      </c>
      <c r="G294" s="70">
        <v>22599215.329999998</v>
      </c>
      <c r="H294" s="59">
        <f t="shared" si="13"/>
        <v>38000000</v>
      </c>
    </row>
    <row r="295" spans="1:8" ht="89.25" outlineLevel="4" x14ac:dyDescent="0.25">
      <c r="A295" s="137" t="s">
        <v>482</v>
      </c>
      <c r="B295" s="71" t="s">
        <v>472</v>
      </c>
      <c r="C295" s="65" t="s">
        <v>483</v>
      </c>
      <c r="D295" s="69">
        <v>0</v>
      </c>
      <c r="E295" s="22">
        <v>400000</v>
      </c>
      <c r="F295" s="59">
        <v>400000</v>
      </c>
      <c r="G295" s="70">
        <v>400000</v>
      </c>
      <c r="H295" s="59">
        <f t="shared" si="13"/>
        <v>400000</v>
      </c>
    </row>
    <row r="296" spans="1:8" ht="25.5" outlineLevel="5" x14ac:dyDescent="0.25">
      <c r="A296" s="137" t="s">
        <v>484</v>
      </c>
      <c r="B296" s="65" t="s">
        <v>472</v>
      </c>
      <c r="C296" s="65" t="s">
        <v>485</v>
      </c>
      <c r="D296" s="69">
        <v>0</v>
      </c>
      <c r="E296" s="22">
        <v>7292014.2999999998</v>
      </c>
      <c r="F296" s="59">
        <v>5557698.96</v>
      </c>
      <c r="G296" s="70">
        <v>4336678.99</v>
      </c>
      <c r="H296" s="59">
        <f t="shared" si="13"/>
        <v>7292014.2999999998</v>
      </c>
    </row>
    <row r="297" spans="1:8" ht="89.25" outlineLevel="5" x14ac:dyDescent="0.25">
      <c r="A297" s="137" t="s">
        <v>486</v>
      </c>
      <c r="B297" s="65" t="s">
        <v>472</v>
      </c>
      <c r="C297" s="65" t="s">
        <v>487</v>
      </c>
      <c r="D297" s="69">
        <v>0</v>
      </c>
      <c r="E297" s="22">
        <v>76758.05</v>
      </c>
      <c r="F297" s="59">
        <v>76758.05</v>
      </c>
      <c r="G297" s="70">
        <v>76758.05</v>
      </c>
      <c r="H297" s="59">
        <f t="shared" si="13"/>
        <v>76758.05</v>
      </c>
    </row>
    <row r="298" spans="1:8" ht="25.5" outlineLevel="5" x14ac:dyDescent="0.25">
      <c r="A298" s="137" t="s">
        <v>138</v>
      </c>
      <c r="B298" s="65" t="s">
        <v>472</v>
      </c>
      <c r="C298" s="65" t="s">
        <v>488</v>
      </c>
      <c r="D298" s="69">
        <v>0</v>
      </c>
      <c r="E298" s="22">
        <v>715000</v>
      </c>
      <c r="F298" s="59">
        <v>0</v>
      </c>
      <c r="G298" s="70">
        <v>0</v>
      </c>
      <c r="H298" s="59">
        <f t="shared" si="13"/>
        <v>715000</v>
      </c>
    </row>
    <row r="299" spans="1:8" ht="18" customHeight="1" outlineLevel="5" x14ac:dyDescent="0.25">
      <c r="A299" s="137" t="s">
        <v>489</v>
      </c>
      <c r="B299" s="71" t="s">
        <v>472</v>
      </c>
      <c r="C299" s="65" t="s">
        <v>490</v>
      </c>
      <c r="D299" s="69">
        <v>0</v>
      </c>
      <c r="E299" s="22">
        <v>292000</v>
      </c>
      <c r="F299" s="59">
        <v>289968.8</v>
      </c>
      <c r="G299" s="70">
        <v>238781.28</v>
      </c>
      <c r="H299" s="59">
        <f t="shared" si="13"/>
        <v>292000</v>
      </c>
    </row>
    <row r="300" spans="1:8" ht="25.5" outlineLevel="5" x14ac:dyDescent="0.25">
      <c r="A300" s="137" t="s">
        <v>72</v>
      </c>
      <c r="B300" s="65" t="s">
        <v>472</v>
      </c>
      <c r="C300" s="65" t="s">
        <v>491</v>
      </c>
      <c r="D300" s="69">
        <v>150000</v>
      </c>
      <c r="E300" s="22">
        <v>150000</v>
      </c>
      <c r="F300" s="59">
        <v>60000</v>
      </c>
      <c r="G300" s="70">
        <v>60000</v>
      </c>
      <c r="H300" s="59">
        <f t="shared" si="13"/>
        <v>150000</v>
      </c>
    </row>
    <row r="301" spans="1:8" outlineLevel="1" x14ac:dyDescent="0.25">
      <c r="A301" s="143" t="s">
        <v>492</v>
      </c>
      <c r="B301" s="50" t="s">
        <v>493</v>
      </c>
      <c r="C301" s="50" t="s">
        <v>49</v>
      </c>
      <c r="D301" s="27">
        <f>SUM(D302:D338)</f>
        <v>120799884.91</v>
      </c>
      <c r="E301" s="27">
        <f>SUM(E302:E338)</f>
        <v>142465169.74999997</v>
      </c>
      <c r="F301" s="27">
        <f>SUM(F302:F338)</f>
        <v>120498736.39000002</v>
      </c>
      <c r="G301" s="27">
        <f>SUM(G302:G338)</f>
        <v>114814187.83000001</v>
      </c>
      <c r="H301" s="27">
        <f>SUM(H302:H338)</f>
        <v>142465169.74999997</v>
      </c>
    </row>
    <row r="302" spans="1:8" ht="38.25" outlineLevel="5" x14ac:dyDescent="0.25">
      <c r="A302" s="137" t="s">
        <v>494</v>
      </c>
      <c r="B302" s="65" t="s">
        <v>493</v>
      </c>
      <c r="C302" s="65" t="s">
        <v>495</v>
      </c>
      <c r="D302" s="69">
        <v>187410</v>
      </c>
      <c r="E302" s="22">
        <v>290000</v>
      </c>
      <c r="F302" s="59">
        <v>0</v>
      </c>
      <c r="G302" s="70">
        <v>0</v>
      </c>
      <c r="H302" s="59">
        <f t="shared" ref="H302:H338" si="14">E302</f>
        <v>290000</v>
      </c>
    </row>
    <row r="303" spans="1:8" outlineLevel="5" x14ac:dyDescent="0.25">
      <c r="A303" s="137" t="s">
        <v>496</v>
      </c>
      <c r="B303" s="65" t="s">
        <v>493</v>
      </c>
      <c r="C303" s="65" t="s">
        <v>497</v>
      </c>
      <c r="D303" s="69">
        <v>1568433.1</v>
      </c>
      <c r="E303" s="22">
        <v>1500000</v>
      </c>
      <c r="F303" s="59">
        <v>810764.1</v>
      </c>
      <c r="G303" s="70">
        <v>807172.1</v>
      </c>
      <c r="H303" s="59">
        <f t="shared" si="14"/>
        <v>1500000</v>
      </c>
    </row>
    <row r="304" spans="1:8" ht="63.75" outlineLevel="5" x14ac:dyDescent="0.25">
      <c r="A304" s="137" t="s">
        <v>498</v>
      </c>
      <c r="B304" s="65" t="s">
        <v>493</v>
      </c>
      <c r="C304" s="65" t="s">
        <v>499</v>
      </c>
      <c r="D304" s="69">
        <v>275532.79999999999</v>
      </c>
      <c r="E304" s="22">
        <v>250000</v>
      </c>
      <c r="F304" s="59">
        <v>248785.76</v>
      </c>
      <c r="G304" s="70">
        <v>247785.76</v>
      </c>
      <c r="H304" s="59">
        <f t="shared" si="14"/>
        <v>250000</v>
      </c>
    </row>
    <row r="305" spans="1:8" ht="63.75" outlineLevel="5" x14ac:dyDescent="0.25">
      <c r="A305" s="137" t="s">
        <v>54</v>
      </c>
      <c r="B305" s="65" t="s">
        <v>493</v>
      </c>
      <c r="C305" s="65" t="s">
        <v>500</v>
      </c>
      <c r="D305" s="69">
        <v>937194.64</v>
      </c>
      <c r="E305" s="22">
        <v>1140930</v>
      </c>
      <c r="F305" s="59">
        <v>1140930</v>
      </c>
      <c r="G305" s="70">
        <v>1140930</v>
      </c>
      <c r="H305" s="59">
        <f t="shared" si="14"/>
        <v>1140930</v>
      </c>
    </row>
    <row r="306" spans="1:8" ht="42" customHeight="1" outlineLevel="5" x14ac:dyDescent="0.25">
      <c r="A306" s="137" t="s">
        <v>126</v>
      </c>
      <c r="B306" s="65" t="s">
        <v>493</v>
      </c>
      <c r="C306" s="65" t="s">
        <v>501</v>
      </c>
      <c r="D306" s="69">
        <v>0</v>
      </c>
      <c r="E306" s="22">
        <v>60996139.560000002</v>
      </c>
      <c r="F306" s="59">
        <v>50830116.299999997</v>
      </c>
      <c r="G306" s="70">
        <v>50830116.299999997</v>
      </c>
      <c r="H306" s="59">
        <f t="shared" si="14"/>
        <v>60996139.560000002</v>
      </c>
    </row>
    <row r="307" spans="1:8" ht="38.25" outlineLevel="5" x14ac:dyDescent="0.25">
      <c r="A307" s="137" t="s">
        <v>130</v>
      </c>
      <c r="B307" s="65" t="s">
        <v>493</v>
      </c>
      <c r="C307" s="65" t="s">
        <v>502</v>
      </c>
      <c r="D307" s="69">
        <v>48436832.210000001</v>
      </c>
      <c r="E307" s="22">
        <v>0</v>
      </c>
      <c r="F307" s="59">
        <v>0</v>
      </c>
      <c r="G307" s="70">
        <v>0</v>
      </c>
      <c r="H307" s="59">
        <f t="shared" si="14"/>
        <v>0</v>
      </c>
    </row>
    <row r="308" spans="1:8" ht="38.25" outlineLevel="5" x14ac:dyDescent="0.25">
      <c r="A308" s="137" t="s">
        <v>132</v>
      </c>
      <c r="B308" s="65" t="s">
        <v>493</v>
      </c>
      <c r="C308" s="65" t="s">
        <v>503</v>
      </c>
      <c r="D308" s="69">
        <v>346854.5</v>
      </c>
      <c r="E308" s="22">
        <v>0</v>
      </c>
      <c r="F308" s="59">
        <v>0</v>
      </c>
      <c r="G308" s="70">
        <v>0</v>
      </c>
      <c r="H308" s="59">
        <f t="shared" si="14"/>
        <v>0</v>
      </c>
    </row>
    <row r="309" spans="1:8" ht="38.25" outlineLevel="5" x14ac:dyDescent="0.25">
      <c r="A309" s="137" t="s">
        <v>134</v>
      </c>
      <c r="B309" s="65" t="s">
        <v>493</v>
      </c>
      <c r="C309" s="65" t="s">
        <v>504</v>
      </c>
      <c r="D309" s="69">
        <v>457700.23</v>
      </c>
      <c r="E309" s="22">
        <v>0</v>
      </c>
      <c r="F309" s="59">
        <v>0</v>
      </c>
      <c r="G309" s="70">
        <v>0</v>
      </c>
      <c r="H309" s="59">
        <f t="shared" si="14"/>
        <v>0</v>
      </c>
    </row>
    <row r="310" spans="1:8" ht="38.25" outlineLevel="5" x14ac:dyDescent="0.25">
      <c r="A310" s="137" t="s">
        <v>136</v>
      </c>
      <c r="B310" s="65" t="s">
        <v>493</v>
      </c>
      <c r="C310" s="65" t="s">
        <v>505</v>
      </c>
      <c r="D310" s="69">
        <v>3621830.8</v>
      </c>
      <c r="E310" s="22">
        <v>0</v>
      </c>
      <c r="F310" s="59">
        <v>0</v>
      </c>
      <c r="G310" s="70">
        <v>0</v>
      </c>
      <c r="H310" s="59">
        <f t="shared" si="14"/>
        <v>0</v>
      </c>
    </row>
    <row r="311" spans="1:8" ht="63.75" outlineLevel="5" x14ac:dyDescent="0.25">
      <c r="A311" s="137" t="s">
        <v>54</v>
      </c>
      <c r="B311" s="65" t="s">
        <v>493</v>
      </c>
      <c r="C311" s="65" t="s">
        <v>506</v>
      </c>
      <c r="D311" s="69">
        <v>393507.75</v>
      </c>
      <c r="E311" s="22">
        <v>487200</v>
      </c>
      <c r="F311" s="59">
        <v>487200</v>
      </c>
      <c r="G311" s="70">
        <v>487200</v>
      </c>
      <c r="H311" s="59">
        <f t="shared" si="14"/>
        <v>487200</v>
      </c>
    </row>
    <row r="312" spans="1:8" ht="40.5" customHeight="1" outlineLevel="5" x14ac:dyDescent="0.25">
      <c r="A312" s="137" t="s">
        <v>126</v>
      </c>
      <c r="B312" s="65" t="s">
        <v>493</v>
      </c>
      <c r="C312" s="65" t="s">
        <v>507</v>
      </c>
      <c r="D312" s="69">
        <v>0</v>
      </c>
      <c r="E312" s="22">
        <v>28321870.789999999</v>
      </c>
      <c r="F312" s="59">
        <v>23826558.989999998</v>
      </c>
      <c r="G312" s="70">
        <v>23826558.989999998</v>
      </c>
      <c r="H312" s="59">
        <f t="shared" si="14"/>
        <v>28321870.789999999</v>
      </c>
    </row>
    <row r="313" spans="1:8" ht="38.25" outlineLevel="5" x14ac:dyDescent="0.25">
      <c r="A313" s="137" t="s">
        <v>130</v>
      </c>
      <c r="B313" s="65" t="s">
        <v>493</v>
      </c>
      <c r="C313" s="65" t="s">
        <v>508</v>
      </c>
      <c r="D313" s="69">
        <v>19874515.43</v>
      </c>
      <c r="E313" s="22">
        <v>0</v>
      </c>
      <c r="F313" s="59">
        <v>0</v>
      </c>
      <c r="G313" s="70">
        <v>0</v>
      </c>
      <c r="H313" s="59">
        <f t="shared" si="14"/>
        <v>0</v>
      </c>
    </row>
    <row r="314" spans="1:8" ht="38.25" outlineLevel="5" x14ac:dyDescent="0.25">
      <c r="A314" s="137" t="s">
        <v>132</v>
      </c>
      <c r="B314" s="65" t="s">
        <v>493</v>
      </c>
      <c r="C314" s="65" t="s">
        <v>509</v>
      </c>
      <c r="D314" s="69">
        <v>699681.27</v>
      </c>
      <c r="E314" s="22">
        <v>0</v>
      </c>
      <c r="F314" s="59">
        <v>0</v>
      </c>
      <c r="G314" s="70">
        <v>0</v>
      </c>
      <c r="H314" s="59">
        <f t="shared" si="14"/>
        <v>0</v>
      </c>
    </row>
    <row r="315" spans="1:8" ht="38.25" outlineLevel="5" x14ac:dyDescent="0.25">
      <c r="A315" s="137" t="s">
        <v>134</v>
      </c>
      <c r="B315" s="65" t="s">
        <v>493</v>
      </c>
      <c r="C315" s="65" t="s">
        <v>510</v>
      </c>
      <c r="D315" s="69">
        <v>496274</v>
      </c>
      <c r="E315" s="22">
        <v>0</v>
      </c>
      <c r="F315" s="59">
        <v>0</v>
      </c>
      <c r="G315" s="70">
        <v>0</v>
      </c>
      <c r="H315" s="59">
        <f t="shared" si="14"/>
        <v>0</v>
      </c>
    </row>
    <row r="316" spans="1:8" ht="38.25" outlineLevel="5" x14ac:dyDescent="0.25">
      <c r="A316" s="137" t="s">
        <v>136</v>
      </c>
      <c r="B316" s="65" t="s">
        <v>493</v>
      </c>
      <c r="C316" s="65" t="s">
        <v>511</v>
      </c>
      <c r="D316" s="69">
        <v>2551074.64</v>
      </c>
      <c r="E316" s="22">
        <v>0</v>
      </c>
      <c r="F316" s="59">
        <v>0</v>
      </c>
      <c r="G316" s="70">
        <v>0</v>
      </c>
      <c r="H316" s="59">
        <f t="shared" si="14"/>
        <v>0</v>
      </c>
    </row>
    <row r="317" spans="1:8" ht="63.75" outlineLevel="5" x14ac:dyDescent="0.25">
      <c r="A317" s="137" t="s">
        <v>54</v>
      </c>
      <c r="B317" s="65" t="s">
        <v>493</v>
      </c>
      <c r="C317" s="65" t="s">
        <v>512</v>
      </c>
      <c r="D317" s="69">
        <v>123268.32</v>
      </c>
      <c r="E317" s="22">
        <v>407925</v>
      </c>
      <c r="F317" s="59">
        <v>407925</v>
      </c>
      <c r="G317" s="70">
        <v>407925</v>
      </c>
      <c r="H317" s="59">
        <f t="shared" si="14"/>
        <v>407925</v>
      </c>
    </row>
    <row r="318" spans="1:8" ht="42" customHeight="1" outlineLevel="5" x14ac:dyDescent="0.25">
      <c r="A318" s="137" t="s">
        <v>126</v>
      </c>
      <c r="B318" s="65" t="s">
        <v>493</v>
      </c>
      <c r="C318" s="65" t="s">
        <v>513</v>
      </c>
      <c r="D318" s="69">
        <v>0</v>
      </c>
      <c r="E318" s="22">
        <v>24435586.550000001</v>
      </c>
      <c r="F318" s="59">
        <v>20362988.789999999</v>
      </c>
      <c r="G318" s="70">
        <v>20362988.789999999</v>
      </c>
      <c r="H318" s="59">
        <f t="shared" si="14"/>
        <v>24435586.550000001</v>
      </c>
    </row>
    <row r="319" spans="1:8" ht="38.25" outlineLevel="5" x14ac:dyDescent="0.25">
      <c r="A319" s="137" t="s">
        <v>130</v>
      </c>
      <c r="B319" s="65" t="s">
        <v>493</v>
      </c>
      <c r="C319" s="65" t="s">
        <v>514</v>
      </c>
      <c r="D319" s="69">
        <v>18259740.949999999</v>
      </c>
      <c r="E319" s="22">
        <v>0</v>
      </c>
      <c r="F319" s="59">
        <v>0</v>
      </c>
      <c r="G319" s="70">
        <v>0</v>
      </c>
      <c r="H319" s="59">
        <f t="shared" si="14"/>
        <v>0</v>
      </c>
    </row>
    <row r="320" spans="1:8" ht="38.25" outlineLevel="5" x14ac:dyDescent="0.25">
      <c r="A320" s="137" t="s">
        <v>132</v>
      </c>
      <c r="B320" s="65" t="s">
        <v>493</v>
      </c>
      <c r="C320" s="65" t="s">
        <v>515</v>
      </c>
      <c r="D320" s="69">
        <v>466660</v>
      </c>
      <c r="E320" s="22">
        <v>0</v>
      </c>
      <c r="F320" s="59">
        <v>0</v>
      </c>
      <c r="G320" s="70">
        <v>0</v>
      </c>
      <c r="H320" s="59">
        <f t="shared" si="14"/>
        <v>0</v>
      </c>
    </row>
    <row r="321" spans="1:8" ht="38.25" outlineLevel="5" x14ac:dyDescent="0.25">
      <c r="A321" s="137" t="s">
        <v>134</v>
      </c>
      <c r="B321" s="65" t="s">
        <v>493</v>
      </c>
      <c r="C321" s="65" t="s">
        <v>516</v>
      </c>
      <c r="D321" s="69">
        <v>2186052.25</v>
      </c>
      <c r="E321" s="22">
        <v>0</v>
      </c>
      <c r="F321" s="59">
        <v>0</v>
      </c>
      <c r="G321" s="70">
        <v>0</v>
      </c>
      <c r="H321" s="59">
        <f t="shared" si="14"/>
        <v>0</v>
      </c>
    </row>
    <row r="322" spans="1:8" ht="38.25" outlineLevel="5" x14ac:dyDescent="0.25">
      <c r="A322" s="137" t="s">
        <v>136</v>
      </c>
      <c r="B322" s="65" t="s">
        <v>493</v>
      </c>
      <c r="C322" s="65" t="s">
        <v>517</v>
      </c>
      <c r="D322" s="69">
        <v>711924</v>
      </c>
      <c r="E322" s="22">
        <v>0</v>
      </c>
      <c r="F322" s="59">
        <v>0</v>
      </c>
      <c r="G322" s="70">
        <v>0</v>
      </c>
      <c r="H322" s="59">
        <f t="shared" si="14"/>
        <v>0</v>
      </c>
    </row>
    <row r="323" spans="1:8" ht="63.75" outlineLevel="5" x14ac:dyDescent="0.25">
      <c r="A323" s="137" t="s">
        <v>54</v>
      </c>
      <c r="B323" s="65" t="s">
        <v>493</v>
      </c>
      <c r="C323" s="65" t="s">
        <v>518</v>
      </c>
      <c r="D323" s="69">
        <v>631716.39</v>
      </c>
      <c r="E323" s="22">
        <v>924000</v>
      </c>
      <c r="F323" s="59">
        <v>924000</v>
      </c>
      <c r="G323" s="70">
        <v>924000</v>
      </c>
      <c r="H323" s="59">
        <f t="shared" si="14"/>
        <v>924000</v>
      </c>
    </row>
    <row r="324" spans="1:8" ht="42" customHeight="1" outlineLevel="5" x14ac:dyDescent="0.25">
      <c r="A324" s="137" t="s">
        <v>126</v>
      </c>
      <c r="B324" s="65" t="s">
        <v>493</v>
      </c>
      <c r="C324" s="65" t="s">
        <v>519</v>
      </c>
      <c r="D324" s="69">
        <v>0</v>
      </c>
      <c r="E324" s="22">
        <v>2794254.95</v>
      </c>
      <c r="F324" s="59">
        <v>2428545.79</v>
      </c>
      <c r="G324" s="70">
        <v>2428545.79</v>
      </c>
      <c r="H324" s="59">
        <f t="shared" si="14"/>
        <v>2794254.95</v>
      </c>
    </row>
    <row r="325" spans="1:8" ht="38.25" outlineLevel="5" x14ac:dyDescent="0.25">
      <c r="A325" s="137" t="s">
        <v>132</v>
      </c>
      <c r="B325" s="65" t="s">
        <v>493</v>
      </c>
      <c r="C325" s="65" t="s">
        <v>520</v>
      </c>
      <c r="D325" s="69">
        <v>208435</v>
      </c>
      <c r="E325" s="22">
        <v>0</v>
      </c>
      <c r="F325" s="59">
        <v>0</v>
      </c>
      <c r="G325" s="70">
        <v>0</v>
      </c>
      <c r="H325" s="59">
        <f t="shared" si="14"/>
        <v>0</v>
      </c>
    </row>
    <row r="326" spans="1:8" ht="38.25" outlineLevel="5" x14ac:dyDescent="0.25">
      <c r="A326" s="137" t="s">
        <v>134</v>
      </c>
      <c r="B326" s="65" t="s">
        <v>493</v>
      </c>
      <c r="C326" s="65" t="s">
        <v>521</v>
      </c>
      <c r="D326" s="73">
        <v>409881.04</v>
      </c>
      <c r="E326" s="22">
        <v>0</v>
      </c>
      <c r="F326" s="59">
        <v>0</v>
      </c>
      <c r="G326" s="70">
        <v>0</v>
      </c>
      <c r="H326" s="59">
        <f t="shared" si="14"/>
        <v>0</v>
      </c>
    </row>
    <row r="327" spans="1:8" ht="38.25" outlineLevel="5" x14ac:dyDescent="0.25">
      <c r="A327" s="137" t="s">
        <v>136</v>
      </c>
      <c r="B327" s="65" t="s">
        <v>493</v>
      </c>
      <c r="C327" s="76" t="s">
        <v>522</v>
      </c>
      <c r="D327" s="25">
        <v>2220686.5099999998</v>
      </c>
      <c r="E327" s="22">
        <v>0</v>
      </c>
      <c r="F327" s="59">
        <v>0</v>
      </c>
      <c r="G327" s="70">
        <v>0</v>
      </c>
      <c r="H327" s="59">
        <f t="shared" si="14"/>
        <v>0</v>
      </c>
    </row>
    <row r="328" spans="1:8" ht="38.25" outlineLevel="5" x14ac:dyDescent="0.25">
      <c r="A328" s="137" t="s">
        <v>523</v>
      </c>
      <c r="B328" s="65" t="s">
        <v>493</v>
      </c>
      <c r="C328" s="76" t="s">
        <v>524</v>
      </c>
      <c r="D328" s="25">
        <v>2681500</v>
      </c>
      <c r="E328" s="22">
        <v>2666600</v>
      </c>
      <c r="F328" s="59">
        <v>2666600</v>
      </c>
      <c r="G328" s="70">
        <v>2666600</v>
      </c>
      <c r="H328" s="59">
        <f t="shared" si="14"/>
        <v>2666600</v>
      </c>
    </row>
    <row r="329" spans="1:8" ht="38.25" outlineLevel="5" x14ac:dyDescent="0.25">
      <c r="A329" s="137" t="s">
        <v>525</v>
      </c>
      <c r="B329" s="65" t="s">
        <v>493</v>
      </c>
      <c r="C329" s="76" t="s">
        <v>526</v>
      </c>
      <c r="D329" s="25">
        <v>514566.75</v>
      </c>
      <c r="E329" s="22">
        <v>511800</v>
      </c>
      <c r="F329" s="59">
        <v>511800</v>
      </c>
      <c r="G329" s="70">
        <v>511800</v>
      </c>
      <c r="H329" s="59">
        <f t="shared" si="14"/>
        <v>511800</v>
      </c>
    </row>
    <row r="330" spans="1:8" ht="38.25" outlineLevel="5" x14ac:dyDescent="0.25">
      <c r="A330" s="137" t="s">
        <v>527</v>
      </c>
      <c r="B330" s="65" t="s">
        <v>493</v>
      </c>
      <c r="C330" s="76" t="s">
        <v>528</v>
      </c>
      <c r="D330" s="25">
        <v>40000</v>
      </c>
      <c r="E330" s="22">
        <v>62800</v>
      </c>
      <c r="F330" s="59">
        <v>0</v>
      </c>
      <c r="G330" s="70">
        <v>0</v>
      </c>
      <c r="H330" s="59">
        <f t="shared" si="14"/>
        <v>62800</v>
      </c>
    </row>
    <row r="331" spans="1:8" ht="38.25" outlineLevel="5" x14ac:dyDescent="0.25">
      <c r="A331" s="137" t="s">
        <v>529</v>
      </c>
      <c r="B331" s="65" t="s">
        <v>493</v>
      </c>
      <c r="C331" s="76" t="s">
        <v>530</v>
      </c>
      <c r="D331" s="25">
        <v>913300</v>
      </c>
      <c r="E331" s="22">
        <v>1110800</v>
      </c>
      <c r="F331" s="59">
        <v>1110800</v>
      </c>
      <c r="G331" s="70">
        <v>1110800</v>
      </c>
      <c r="H331" s="59">
        <f t="shared" si="14"/>
        <v>1110800</v>
      </c>
    </row>
    <row r="332" spans="1:8" ht="25.5" outlineLevel="5" x14ac:dyDescent="0.25">
      <c r="A332" s="137" t="s">
        <v>531</v>
      </c>
      <c r="B332" s="65" t="s">
        <v>493</v>
      </c>
      <c r="C332" s="76" t="s">
        <v>532</v>
      </c>
      <c r="D332" s="25">
        <v>315947.5</v>
      </c>
      <c r="E332" s="22">
        <v>310140</v>
      </c>
      <c r="F332" s="59">
        <v>251742.2</v>
      </c>
      <c r="G332" s="70">
        <v>251742.2</v>
      </c>
      <c r="H332" s="59">
        <f t="shared" si="14"/>
        <v>310140</v>
      </c>
    </row>
    <row r="333" spans="1:8" ht="25.5" outlineLevel="5" x14ac:dyDescent="0.25">
      <c r="A333" s="137" t="s">
        <v>533</v>
      </c>
      <c r="B333" s="65" t="s">
        <v>493</v>
      </c>
      <c r="C333" s="76" t="s">
        <v>534</v>
      </c>
      <c r="D333" s="25">
        <v>0</v>
      </c>
      <c r="E333" s="22">
        <v>7445100</v>
      </c>
      <c r="F333" s="59">
        <v>5679956.5599999996</v>
      </c>
      <c r="G333" s="70">
        <v>0</v>
      </c>
      <c r="H333" s="59">
        <f t="shared" si="14"/>
        <v>7445100</v>
      </c>
    </row>
    <row r="334" spans="1:8" ht="76.5" outlineLevel="5" x14ac:dyDescent="0.25">
      <c r="A334" s="137" t="s">
        <v>252</v>
      </c>
      <c r="B334" s="65" t="s">
        <v>493</v>
      </c>
      <c r="C334" s="76" t="s">
        <v>354</v>
      </c>
      <c r="D334" s="25">
        <v>0</v>
      </c>
      <c r="E334" s="22">
        <v>7562095.6699999999</v>
      </c>
      <c r="F334" s="59">
        <v>7562095.6699999999</v>
      </c>
      <c r="G334" s="70">
        <v>7562095.6699999999</v>
      </c>
      <c r="H334" s="59">
        <f t="shared" si="14"/>
        <v>7562095.6699999999</v>
      </c>
    </row>
    <row r="335" spans="1:8" ht="102" outlineLevel="5" x14ac:dyDescent="0.25">
      <c r="A335" s="137" t="s">
        <v>62</v>
      </c>
      <c r="B335" s="65" t="s">
        <v>493</v>
      </c>
      <c r="C335" s="76" t="s">
        <v>163</v>
      </c>
      <c r="D335" s="25">
        <v>0</v>
      </c>
      <c r="E335" s="22">
        <v>231966.92</v>
      </c>
      <c r="F335" s="59">
        <v>231966.92</v>
      </c>
      <c r="G335" s="70">
        <v>231966.92</v>
      </c>
      <c r="H335" s="59">
        <f t="shared" si="14"/>
        <v>231966.92</v>
      </c>
    </row>
    <row r="336" spans="1:8" ht="76.5" outlineLevel="5" x14ac:dyDescent="0.25">
      <c r="A336" s="137" t="s">
        <v>252</v>
      </c>
      <c r="B336" s="65" t="s">
        <v>493</v>
      </c>
      <c r="C336" s="76" t="s">
        <v>535</v>
      </c>
      <c r="D336" s="25">
        <v>0</v>
      </c>
      <c r="E336" s="22">
        <v>1015960.31</v>
      </c>
      <c r="F336" s="59">
        <v>1015960.31</v>
      </c>
      <c r="G336" s="70">
        <v>1015960.31</v>
      </c>
      <c r="H336" s="59">
        <f t="shared" si="14"/>
        <v>1015960.31</v>
      </c>
    </row>
    <row r="337" spans="1:8" ht="76.5" outlineLevel="5" x14ac:dyDescent="0.25">
      <c r="A337" s="137" t="s">
        <v>254</v>
      </c>
      <c r="B337" s="65" t="s">
        <v>493</v>
      </c>
      <c r="C337" s="76" t="s">
        <v>355</v>
      </c>
      <c r="D337" s="25">
        <v>9876684.5199999996</v>
      </c>
      <c r="E337" s="22">
        <v>0</v>
      </c>
      <c r="F337" s="59">
        <v>0</v>
      </c>
      <c r="G337" s="70">
        <v>0</v>
      </c>
      <c r="H337" s="59">
        <f t="shared" si="14"/>
        <v>0</v>
      </c>
    </row>
    <row r="338" spans="1:8" ht="76.5" outlineLevel="5" x14ac:dyDescent="0.25">
      <c r="A338" s="137" t="s">
        <v>254</v>
      </c>
      <c r="B338" s="65" t="s">
        <v>493</v>
      </c>
      <c r="C338" s="76" t="s">
        <v>536</v>
      </c>
      <c r="D338" s="25">
        <v>1392680.31</v>
      </c>
      <c r="E338" s="22">
        <v>0</v>
      </c>
      <c r="F338" s="59">
        <v>0</v>
      </c>
      <c r="G338" s="70">
        <v>0</v>
      </c>
      <c r="H338" s="59">
        <f t="shared" si="14"/>
        <v>0</v>
      </c>
    </row>
    <row r="339" spans="1:8" x14ac:dyDescent="0.25">
      <c r="A339" s="143" t="s">
        <v>537</v>
      </c>
      <c r="B339" s="50" t="s">
        <v>538</v>
      </c>
      <c r="C339" s="50" t="s">
        <v>49</v>
      </c>
      <c r="D339" s="27">
        <f>D340+D379</f>
        <v>338210961.25</v>
      </c>
      <c r="E339" s="27">
        <f>E340+E379</f>
        <v>377384230.69</v>
      </c>
      <c r="F339" s="27">
        <f>F340+F379</f>
        <v>308129896</v>
      </c>
      <c r="G339" s="27">
        <f>G340+G379</f>
        <v>307552196</v>
      </c>
      <c r="H339" s="27">
        <f>H340+H379</f>
        <v>377834230.69</v>
      </c>
    </row>
    <row r="340" spans="1:8" outlineLevel="1" x14ac:dyDescent="0.25">
      <c r="A340" s="143" t="s">
        <v>539</v>
      </c>
      <c r="B340" s="50" t="s">
        <v>540</v>
      </c>
      <c r="C340" s="50" t="s">
        <v>49</v>
      </c>
      <c r="D340" s="27">
        <f>SUM(D341:D378)</f>
        <v>292514103.51999998</v>
      </c>
      <c r="E340" s="27">
        <f>SUM(E341:E378)</f>
        <v>314350461.81999999</v>
      </c>
      <c r="F340" s="27">
        <f>SUM(F341:F378)</f>
        <v>266002642.21999997</v>
      </c>
      <c r="G340" s="27">
        <f>SUM(G341:G378)</f>
        <v>265424942.21999997</v>
      </c>
      <c r="H340" s="27">
        <f>SUM(H341:H378)</f>
        <v>314800461.81999999</v>
      </c>
    </row>
    <row r="341" spans="1:8" ht="38.25" outlineLevel="5" x14ac:dyDescent="0.25">
      <c r="A341" s="137" t="s">
        <v>541</v>
      </c>
      <c r="B341" s="65" t="s">
        <v>540</v>
      </c>
      <c r="C341" s="65" t="s">
        <v>542</v>
      </c>
      <c r="D341" s="69">
        <v>274400</v>
      </c>
      <c r="E341" s="22">
        <v>274400</v>
      </c>
      <c r="F341" s="59">
        <v>274400</v>
      </c>
      <c r="G341" s="70">
        <v>274400</v>
      </c>
      <c r="H341" s="59">
        <f t="shared" ref="H341:H353" si="15">E341</f>
        <v>274400</v>
      </c>
    </row>
    <row r="342" spans="1:8" ht="30.75" customHeight="1" outlineLevel="5" x14ac:dyDescent="0.25">
      <c r="A342" s="137" t="s">
        <v>543</v>
      </c>
      <c r="B342" s="65" t="s">
        <v>540</v>
      </c>
      <c r="C342" s="65" t="s">
        <v>544</v>
      </c>
      <c r="D342" s="69">
        <v>577700</v>
      </c>
      <c r="E342" s="22">
        <v>577700</v>
      </c>
      <c r="F342" s="59">
        <v>577700</v>
      </c>
      <c r="G342" s="70">
        <v>0</v>
      </c>
      <c r="H342" s="59">
        <f t="shared" si="15"/>
        <v>577700</v>
      </c>
    </row>
    <row r="343" spans="1:8" ht="63.75" outlineLevel="5" x14ac:dyDescent="0.25">
      <c r="A343" s="137" t="s">
        <v>54</v>
      </c>
      <c r="B343" s="65" t="s">
        <v>540</v>
      </c>
      <c r="C343" s="65" t="s">
        <v>545</v>
      </c>
      <c r="D343" s="69">
        <v>1356307.8</v>
      </c>
      <c r="E343" s="22">
        <v>1809000</v>
      </c>
      <c r="F343" s="59">
        <v>1022624.43</v>
      </c>
      <c r="G343" s="70">
        <v>1022624.43</v>
      </c>
      <c r="H343" s="59">
        <f t="shared" si="15"/>
        <v>1809000</v>
      </c>
    </row>
    <row r="344" spans="1:8" ht="63.75" outlineLevel="5" x14ac:dyDescent="0.25">
      <c r="A344" s="137" t="s">
        <v>373</v>
      </c>
      <c r="B344" s="65" t="s">
        <v>540</v>
      </c>
      <c r="C344" s="65" t="s">
        <v>546</v>
      </c>
      <c r="D344" s="69">
        <v>568863.27</v>
      </c>
      <c r="E344" s="22">
        <v>568863.27</v>
      </c>
      <c r="F344" s="59">
        <v>473824.14</v>
      </c>
      <c r="G344" s="70">
        <v>473824.14</v>
      </c>
      <c r="H344" s="59">
        <f t="shared" si="15"/>
        <v>568863.27</v>
      </c>
    </row>
    <row r="345" spans="1:8" outlineLevel="5" x14ac:dyDescent="0.25">
      <c r="A345" s="137" t="s">
        <v>547</v>
      </c>
      <c r="B345" s="65" t="s">
        <v>540</v>
      </c>
      <c r="C345" s="65" t="s">
        <v>548</v>
      </c>
      <c r="D345" s="69">
        <v>877319.48</v>
      </c>
      <c r="E345" s="22">
        <v>0</v>
      </c>
      <c r="F345" s="59">
        <v>0</v>
      </c>
      <c r="G345" s="70">
        <v>0</v>
      </c>
      <c r="H345" s="59">
        <f t="shared" si="15"/>
        <v>0</v>
      </c>
    </row>
    <row r="346" spans="1:8" ht="54" customHeight="1" outlineLevel="5" x14ac:dyDescent="0.25">
      <c r="A346" s="137" t="s">
        <v>383</v>
      </c>
      <c r="B346" s="65" t="s">
        <v>540</v>
      </c>
      <c r="C346" s="65" t="s">
        <v>549</v>
      </c>
      <c r="D346" s="69">
        <v>109162.08</v>
      </c>
      <c r="E346" s="22">
        <v>109162.08</v>
      </c>
      <c r="F346" s="59">
        <v>90924.54</v>
      </c>
      <c r="G346" s="70">
        <v>90924.54</v>
      </c>
      <c r="H346" s="59">
        <f t="shared" si="15"/>
        <v>109162.08</v>
      </c>
    </row>
    <row r="347" spans="1:8" ht="40.5" customHeight="1" outlineLevel="5" x14ac:dyDescent="0.25">
      <c r="A347" s="137" t="s">
        <v>126</v>
      </c>
      <c r="B347" s="65" t="s">
        <v>540</v>
      </c>
      <c r="C347" s="65" t="s">
        <v>550</v>
      </c>
      <c r="D347" s="69">
        <v>0</v>
      </c>
      <c r="E347" s="22">
        <v>103323369.97</v>
      </c>
      <c r="F347" s="59">
        <v>86099476</v>
      </c>
      <c r="G347" s="70">
        <v>86099476</v>
      </c>
      <c r="H347" s="59">
        <f t="shared" si="15"/>
        <v>103323369.97</v>
      </c>
    </row>
    <row r="348" spans="1:8" ht="38.25" outlineLevel="5" x14ac:dyDescent="0.25">
      <c r="A348" s="137" t="s">
        <v>130</v>
      </c>
      <c r="B348" s="65" t="s">
        <v>540</v>
      </c>
      <c r="C348" s="65" t="s">
        <v>551</v>
      </c>
      <c r="D348" s="69">
        <v>77948416.519999996</v>
      </c>
      <c r="E348" s="22">
        <v>0</v>
      </c>
      <c r="F348" s="59">
        <v>0</v>
      </c>
      <c r="G348" s="70">
        <v>0</v>
      </c>
      <c r="H348" s="59">
        <f t="shared" si="15"/>
        <v>0</v>
      </c>
    </row>
    <row r="349" spans="1:8" ht="38.25" outlineLevel="5" x14ac:dyDescent="0.25">
      <c r="A349" s="137" t="s">
        <v>132</v>
      </c>
      <c r="B349" s="65" t="s">
        <v>540</v>
      </c>
      <c r="C349" s="65" t="s">
        <v>552</v>
      </c>
      <c r="D349" s="69">
        <v>6131174</v>
      </c>
      <c r="E349" s="22">
        <v>0</v>
      </c>
      <c r="F349" s="59">
        <v>0</v>
      </c>
      <c r="G349" s="70">
        <v>0</v>
      </c>
      <c r="H349" s="59">
        <f t="shared" si="15"/>
        <v>0</v>
      </c>
    </row>
    <row r="350" spans="1:8" ht="38.25" outlineLevel="5" x14ac:dyDescent="0.25">
      <c r="A350" s="137" t="s">
        <v>134</v>
      </c>
      <c r="B350" s="65" t="s">
        <v>540</v>
      </c>
      <c r="C350" s="65" t="s">
        <v>553</v>
      </c>
      <c r="D350" s="69">
        <v>3995181.71</v>
      </c>
      <c r="E350" s="22">
        <v>0</v>
      </c>
      <c r="F350" s="59">
        <v>0</v>
      </c>
      <c r="G350" s="70">
        <v>0</v>
      </c>
      <c r="H350" s="59">
        <f t="shared" si="15"/>
        <v>0</v>
      </c>
    </row>
    <row r="351" spans="1:8" ht="38.25" outlineLevel="5" x14ac:dyDescent="0.25">
      <c r="A351" s="137" t="s">
        <v>136</v>
      </c>
      <c r="B351" s="65" t="s">
        <v>540</v>
      </c>
      <c r="C351" s="65" t="s">
        <v>554</v>
      </c>
      <c r="D351" s="69">
        <v>4967659.75</v>
      </c>
      <c r="E351" s="22">
        <v>0</v>
      </c>
      <c r="F351" s="59">
        <v>0</v>
      </c>
      <c r="G351" s="70">
        <v>0</v>
      </c>
      <c r="H351" s="59">
        <f t="shared" si="15"/>
        <v>0</v>
      </c>
    </row>
    <row r="352" spans="1:8" ht="38.25" outlineLevel="5" x14ac:dyDescent="0.25">
      <c r="A352" s="137" t="s">
        <v>555</v>
      </c>
      <c r="B352" s="65" t="s">
        <v>540</v>
      </c>
      <c r="C352" s="65" t="s">
        <v>556</v>
      </c>
      <c r="D352" s="69">
        <v>9179115.6300000008</v>
      </c>
      <c r="E352" s="22">
        <v>0</v>
      </c>
      <c r="F352" s="59">
        <v>0</v>
      </c>
      <c r="G352" s="70">
        <v>0</v>
      </c>
      <c r="H352" s="59">
        <f t="shared" si="15"/>
        <v>0</v>
      </c>
    </row>
    <row r="353" spans="1:8" ht="25.5" outlineLevel="5" x14ac:dyDescent="0.25">
      <c r="A353" s="137" t="s">
        <v>138</v>
      </c>
      <c r="B353" s="65" t="s">
        <v>540</v>
      </c>
      <c r="C353" s="65" t="s">
        <v>557</v>
      </c>
      <c r="D353" s="69">
        <v>0</v>
      </c>
      <c r="E353" s="22">
        <v>1000000</v>
      </c>
      <c r="F353" s="59">
        <v>1000000</v>
      </c>
      <c r="G353" s="70">
        <v>1000000</v>
      </c>
      <c r="H353" s="59">
        <f t="shared" si="15"/>
        <v>1000000</v>
      </c>
    </row>
    <row r="354" spans="1:8" ht="15.75" customHeight="1" outlineLevel="5" x14ac:dyDescent="0.25">
      <c r="A354" s="137" t="s">
        <v>140</v>
      </c>
      <c r="B354" s="71" t="s">
        <v>540</v>
      </c>
      <c r="C354" s="65" t="s">
        <v>558</v>
      </c>
      <c r="D354" s="69">
        <v>0</v>
      </c>
      <c r="E354" s="22">
        <v>300000</v>
      </c>
      <c r="F354" s="59">
        <v>288277</v>
      </c>
      <c r="G354" s="70">
        <v>288277</v>
      </c>
      <c r="H354" s="59">
        <f>E354+450000</f>
        <v>750000</v>
      </c>
    </row>
    <row r="355" spans="1:8" ht="63.75" outlineLevel="5" x14ac:dyDescent="0.25">
      <c r="A355" s="137" t="s">
        <v>54</v>
      </c>
      <c r="B355" s="65" t="s">
        <v>540</v>
      </c>
      <c r="C355" s="65" t="s">
        <v>559</v>
      </c>
      <c r="D355" s="69">
        <v>1457537.22</v>
      </c>
      <c r="E355" s="22">
        <v>1950000</v>
      </c>
      <c r="F355" s="59">
        <v>1059512.19</v>
      </c>
      <c r="G355" s="70">
        <v>1059512.19</v>
      </c>
      <c r="H355" s="59">
        <f t="shared" ref="H355:H378" si="16">E355</f>
        <v>1950000</v>
      </c>
    </row>
    <row r="356" spans="1:8" ht="63.75" outlineLevel="5" x14ac:dyDescent="0.25">
      <c r="A356" s="137" t="s">
        <v>373</v>
      </c>
      <c r="B356" s="65" t="s">
        <v>540</v>
      </c>
      <c r="C356" s="65" t="s">
        <v>560</v>
      </c>
      <c r="D356" s="69">
        <v>10065866</v>
      </c>
      <c r="E356" s="22">
        <v>10065866</v>
      </c>
      <c r="F356" s="59">
        <v>8388523</v>
      </c>
      <c r="G356" s="70">
        <v>8388523</v>
      </c>
      <c r="H356" s="59">
        <f t="shared" si="16"/>
        <v>10065866</v>
      </c>
    </row>
    <row r="357" spans="1:8" ht="51" outlineLevel="5" x14ac:dyDescent="0.25">
      <c r="A357" s="137" t="s">
        <v>383</v>
      </c>
      <c r="B357" s="65" t="s">
        <v>540</v>
      </c>
      <c r="C357" s="65" t="s">
        <v>561</v>
      </c>
      <c r="D357" s="69">
        <v>1931590.5</v>
      </c>
      <c r="E357" s="22">
        <v>1931590.5</v>
      </c>
      <c r="F357" s="59">
        <v>1609716.56</v>
      </c>
      <c r="G357" s="70">
        <v>1609716.56</v>
      </c>
      <c r="H357" s="59">
        <f t="shared" si="16"/>
        <v>1931590.5</v>
      </c>
    </row>
    <row r="358" spans="1:8" ht="76.5" outlineLevel="5" x14ac:dyDescent="0.25">
      <c r="A358" s="137" t="s">
        <v>562</v>
      </c>
      <c r="B358" s="65" t="s">
        <v>540</v>
      </c>
      <c r="C358" s="65" t="s">
        <v>563</v>
      </c>
      <c r="D358" s="69">
        <v>0</v>
      </c>
      <c r="E358" s="22">
        <v>151124.22</v>
      </c>
      <c r="F358" s="59">
        <v>151124.22</v>
      </c>
      <c r="G358" s="70">
        <v>151124.22</v>
      </c>
      <c r="H358" s="59">
        <f t="shared" si="16"/>
        <v>151124.22</v>
      </c>
    </row>
    <row r="359" spans="1:8" ht="89.25" outlineLevel="5" x14ac:dyDescent="0.25">
      <c r="A359" s="137" t="s">
        <v>564</v>
      </c>
      <c r="B359" s="65" t="s">
        <v>540</v>
      </c>
      <c r="C359" s="65" t="s">
        <v>565</v>
      </c>
      <c r="D359" s="69">
        <v>0</v>
      </c>
      <c r="E359" s="22">
        <v>2350000</v>
      </c>
      <c r="F359" s="59">
        <v>2350000</v>
      </c>
      <c r="G359" s="70">
        <v>2350000</v>
      </c>
      <c r="H359" s="59">
        <f t="shared" si="16"/>
        <v>2350000</v>
      </c>
    </row>
    <row r="360" spans="1:8" ht="63.75" outlineLevel="5" x14ac:dyDescent="0.25">
      <c r="A360" s="137" t="s">
        <v>566</v>
      </c>
      <c r="B360" s="65" t="s">
        <v>540</v>
      </c>
      <c r="C360" s="65" t="s">
        <v>567</v>
      </c>
      <c r="D360" s="69">
        <v>0</v>
      </c>
      <c r="E360" s="22">
        <v>29000</v>
      </c>
      <c r="F360" s="59">
        <v>29000</v>
      </c>
      <c r="G360" s="70">
        <v>29000</v>
      </c>
      <c r="H360" s="59">
        <f t="shared" si="16"/>
        <v>29000</v>
      </c>
    </row>
    <row r="361" spans="1:8" ht="39.75" customHeight="1" outlineLevel="5" x14ac:dyDescent="0.25">
      <c r="A361" s="137" t="s">
        <v>126</v>
      </c>
      <c r="B361" s="65" t="s">
        <v>540</v>
      </c>
      <c r="C361" s="65" t="s">
        <v>568</v>
      </c>
      <c r="D361" s="69">
        <v>0</v>
      </c>
      <c r="E361" s="22">
        <v>138519884.71000001</v>
      </c>
      <c r="F361" s="59">
        <v>115846072.5</v>
      </c>
      <c r="G361" s="70">
        <v>115846072.5</v>
      </c>
      <c r="H361" s="59">
        <f t="shared" si="16"/>
        <v>138519884.71000001</v>
      </c>
    </row>
    <row r="362" spans="1:8" ht="38.25" outlineLevel="5" x14ac:dyDescent="0.25">
      <c r="A362" s="137" t="s">
        <v>130</v>
      </c>
      <c r="B362" s="71" t="s">
        <v>540</v>
      </c>
      <c r="C362" s="65" t="s">
        <v>569</v>
      </c>
      <c r="D362" s="69">
        <v>92052590.319999993</v>
      </c>
      <c r="E362" s="59">
        <v>0</v>
      </c>
      <c r="F362" s="59">
        <v>0</v>
      </c>
      <c r="G362" s="70">
        <v>0</v>
      </c>
      <c r="H362" s="59">
        <f t="shared" si="16"/>
        <v>0</v>
      </c>
    </row>
    <row r="363" spans="1:8" ht="38.25" outlineLevel="5" x14ac:dyDescent="0.25">
      <c r="A363" s="137" t="s">
        <v>132</v>
      </c>
      <c r="B363" s="71" t="s">
        <v>540</v>
      </c>
      <c r="C363" s="65" t="s">
        <v>570</v>
      </c>
      <c r="D363" s="69">
        <v>6686800</v>
      </c>
      <c r="E363" s="59">
        <v>0</v>
      </c>
      <c r="F363" s="59">
        <v>0</v>
      </c>
      <c r="G363" s="70">
        <v>0</v>
      </c>
      <c r="H363" s="59">
        <f t="shared" si="16"/>
        <v>0</v>
      </c>
    </row>
    <row r="364" spans="1:8" ht="38.25" outlineLevel="5" x14ac:dyDescent="0.25">
      <c r="A364" s="137" t="s">
        <v>134</v>
      </c>
      <c r="B364" s="71" t="s">
        <v>540</v>
      </c>
      <c r="C364" s="65" t="s">
        <v>571</v>
      </c>
      <c r="D364" s="69">
        <v>6109558.6600000001</v>
      </c>
      <c r="E364" s="22">
        <v>0</v>
      </c>
      <c r="F364" s="22">
        <v>0</v>
      </c>
      <c r="G364" s="84">
        <v>0</v>
      </c>
      <c r="H364" s="59">
        <f t="shared" si="16"/>
        <v>0</v>
      </c>
    </row>
    <row r="365" spans="1:8" ht="38.25" outlineLevel="5" x14ac:dyDescent="0.25">
      <c r="A365" s="137" t="s">
        <v>136</v>
      </c>
      <c r="B365" s="65" t="s">
        <v>540</v>
      </c>
      <c r="C365" s="65" t="s">
        <v>572</v>
      </c>
      <c r="D365" s="69">
        <v>16124353.800000001</v>
      </c>
      <c r="E365" s="22">
        <v>0</v>
      </c>
      <c r="F365" s="59">
        <v>0</v>
      </c>
      <c r="G365" s="70">
        <v>0</v>
      </c>
      <c r="H365" s="59">
        <f t="shared" si="16"/>
        <v>0</v>
      </c>
    </row>
    <row r="366" spans="1:8" ht="25.5" outlineLevel="5" x14ac:dyDescent="0.25">
      <c r="A366" s="137" t="s">
        <v>573</v>
      </c>
      <c r="B366" s="65" t="s">
        <v>540</v>
      </c>
      <c r="C366" s="65" t="s">
        <v>574</v>
      </c>
      <c r="D366" s="69">
        <v>10900000</v>
      </c>
      <c r="E366" s="22">
        <v>20253400</v>
      </c>
      <c r="F366" s="59">
        <v>20249200</v>
      </c>
      <c r="G366" s="70">
        <v>20249200</v>
      </c>
      <c r="H366" s="59">
        <f t="shared" si="16"/>
        <v>20253400</v>
      </c>
    </row>
    <row r="367" spans="1:8" ht="25.5" outlineLevel="5" x14ac:dyDescent="0.25">
      <c r="A367" s="137" t="s">
        <v>138</v>
      </c>
      <c r="B367" s="65" t="s">
        <v>540</v>
      </c>
      <c r="C367" s="65" t="s">
        <v>575</v>
      </c>
      <c r="D367" s="69">
        <v>4896524.4400000004</v>
      </c>
      <c r="E367" s="22">
        <v>539000</v>
      </c>
      <c r="F367" s="59">
        <v>539000</v>
      </c>
      <c r="G367" s="70">
        <v>539000</v>
      </c>
      <c r="H367" s="59">
        <f t="shared" si="16"/>
        <v>539000</v>
      </c>
    </row>
    <row r="368" spans="1:8" ht="25.5" outlineLevel="5" x14ac:dyDescent="0.25">
      <c r="A368" s="137" t="s">
        <v>140</v>
      </c>
      <c r="B368" s="65" t="s">
        <v>540</v>
      </c>
      <c r="C368" s="65" t="s">
        <v>576</v>
      </c>
      <c r="D368" s="69">
        <v>4338316.38</v>
      </c>
      <c r="E368" s="22">
        <v>2999999</v>
      </c>
      <c r="F368" s="59">
        <v>2999999</v>
      </c>
      <c r="G368" s="70">
        <v>2999999</v>
      </c>
      <c r="H368" s="59">
        <f t="shared" si="16"/>
        <v>2999999</v>
      </c>
    </row>
    <row r="369" spans="1:8" outlineLevel="5" x14ac:dyDescent="0.25">
      <c r="A369" s="137" t="s">
        <v>547</v>
      </c>
      <c r="B369" s="65" t="s">
        <v>540</v>
      </c>
      <c r="C369" s="65" t="s">
        <v>577</v>
      </c>
      <c r="D369" s="69">
        <v>0</v>
      </c>
      <c r="E369" s="22">
        <v>63398.69</v>
      </c>
      <c r="F369" s="59">
        <v>63398.69</v>
      </c>
      <c r="G369" s="70">
        <v>63398.69</v>
      </c>
      <c r="H369" s="59">
        <f t="shared" si="16"/>
        <v>63398.69</v>
      </c>
    </row>
    <row r="370" spans="1:8" ht="25.5" outlineLevel="5" x14ac:dyDescent="0.25">
      <c r="A370" s="137" t="s">
        <v>578</v>
      </c>
      <c r="B370" s="65" t="s">
        <v>540</v>
      </c>
      <c r="C370" s="65" t="s">
        <v>579</v>
      </c>
      <c r="D370" s="69">
        <v>5000000</v>
      </c>
      <c r="E370" s="22">
        <v>0</v>
      </c>
      <c r="F370" s="59">
        <v>0</v>
      </c>
      <c r="G370" s="70">
        <v>0</v>
      </c>
      <c r="H370" s="59">
        <f t="shared" si="16"/>
        <v>0</v>
      </c>
    </row>
    <row r="371" spans="1:8" ht="63.75" outlineLevel="5" x14ac:dyDescent="0.25">
      <c r="A371" s="137" t="s">
        <v>54</v>
      </c>
      <c r="B371" s="71" t="s">
        <v>540</v>
      </c>
      <c r="C371" s="65" t="s">
        <v>580</v>
      </c>
      <c r="D371" s="69">
        <v>407443.22</v>
      </c>
      <c r="E371" s="22">
        <v>545000</v>
      </c>
      <c r="F371" s="22">
        <v>147169.42000000001</v>
      </c>
      <c r="G371" s="84">
        <v>147169.42000000001</v>
      </c>
      <c r="H371" s="59">
        <f t="shared" si="16"/>
        <v>545000</v>
      </c>
    </row>
    <row r="372" spans="1:8" ht="40.5" customHeight="1" outlineLevel="5" x14ac:dyDescent="0.25">
      <c r="A372" s="137" t="s">
        <v>126</v>
      </c>
      <c r="B372" s="71" t="s">
        <v>540</v>
      </c>
      <c r="C372" s="65" t="s">
        <v>581</v>
      </c>
      <c r="D372" s="69">
        <v>0</v>
      </c>
      <c r="E372" s="22">
        <v>26780185.550000001</v>
      </c>
      <c r="F372" s="22">
        <v>22533182.699999999</v>
      </c>
      <c r="G372" s="84">
        <v>22533182.699999999</v>
      </c>
      <c r="H372" s="59">
        <f t="shared" si="16"/>
        <v>26780185.550000001</v>
      </c>
    </row>
    <row r="373" spans="1:8" ht="38.25" outlineLevel="5" x14ac:dyDescent="0.25">
      <c r="A373" s="137" t="s">
        <v>130</v>
      </c>
      <c r="B373" s="65" t="s">
        <v>540</v>
      </c>
      <c r="C373" s="65" t="s">
        <v>582</v>
      </c>
      <c r="D373" s="69">
        <v>19709200</v>
      </c>
      <c r="E373" s="22">
        <v>0</v>
      </c>
      <c r="F373" s="59">
        <v>0</v>
      </c>
      <c r="G373" s="70">
        <v>0</v>
      </c>
      <c r="H373" s="59">
        <f t="shared" si="16"/>
        <v>0</v>
      </c>
    </row>
    <row r="374" spans="1:8" ht="38.25" outlineLevel="5" x14ac:dyDescent="0.25">
      <c r="A374" s="137" t="s">
        <v>132</v>
      </c>
      <c r="B374" s="65" t="s">
        <v>540</v>
      </c>
      <c r="C374" s="65" t="s">
        <v>583</v>
      </c>
      <c r="D374" s="69">
        <v>2208377.6</v>
      </c>
      <c r="E374" s="22">
        <v>0</v>
      </c>
      <c r="F374" s="59">
        <v>0</v>
      </c>
      <c r="G374" s="70">
        <v>0</v>
      </c>
      <c r="H374" s="59">
        <f t="shared" si="16"/>
        <v>0</v>
      </c>
    </row>
    <row r="375" spans="1:8" ht="39.75" customHeight="1" outlineLevel="5" x14ac:dyDescent="0.25">
      <c r="A375" s="137" t="s">
        <v>134</v>
      </c>
      <c r="B375" s="65" t="s">
        <v>540</v>
      </c>
      <c r="C375" s="65" t="s">
        <v>584</v>
      </c>
      <c r="D375" s="69">
        <v>1211086.51</v>
      </c>
      <c r="E375" s="22">
        <v>0</v>
      </c>
      <c r="F375" s="59">
        <v>0</v>
      </c>
      <c r="G375" s="70">
        <v>0</v>
      </c>
      <c r="H375" s="59">
        <f t="shared" si="16"/>
        <v>0</v>
      </c>
    </row>
    <row r="376" spans="1:8" ht="38.25" outlineLevel="5" x14ac:dyDescent="0.25">
      <c r="A376" s="137" t="s">
        <v>136</v>
      </c>
      <c r="B376" s="65" t="s">
        <v>540</v>
      </c>
      <c r="C376" s="65" t="s">
        <v>585</v>
      </c>
      <c r="D376" s="69">
        <v>1661346.71</v>
      </c>
      <c r="E376" s="22">
        <v>0</v>
      </c>
      <c r="F376" s="59">
        <v>0</v>
      </c>
      <c r="G376" s="70">
        <v>0</v>
      </c>
      <c r="H376" s="59">
        <f t="shared" si="16"/>
        <v>0</v>
      </c>
    </row>
    <row r="377" spans="1:8" ht="25.5" outlineLevel="5" x14ac:dyDescent="0.25">
      <c r="A377" s="137" t="s">
        <v>586</v>
      </c>
      <c r="B377" s="65" t="s">
        <v>540</v>
      </c>
      <c r="C377" s="65" t="s">
        <v>587</v>
      </c>
      <c r="D377" s="69">
        <v>1768211.92</v>
      </c>
      <c r="E377" s="22">
        <v>0</v>
      </c>
      <c r="F377" s="59">
        <v>0</v>
      </c>
      <c r="G377" s="70">
        <v>0</v>
      </c>
      <c r="H377" s="59">
        <f t="shared" si="16"/>
        <v>0</v>
      </c>
    </row>
    <row r="378" spans="1:8" ht="102" outlineLevel="5" x14ac:dyDescent="0.25">
      <c r="A378" s="137" t="s">
        <v>62</v>
      </c>
      <c r="B378" s="65" t="s">
        <v>540</v>
      </c>
      <c r="C378" s="65" t="s">
        <v>163</v>
      </c>
      <c r="D378" s="99">
        <v>0</v>
      </c>
      <c r="E378" s="22">
        <v>209517.83</v>
      </c>
      <c r="F378" s="59">
        <v>209517.83</v>
      </c>
      <c r="G378" s="70">
        <v>209517.83</v>
      </c>
      <c r="H378" s="59">
        <f t="shared" si="16"/>
        <v>209517.83</v>
      </c>
    </row>
    <row r="379" spans="1:8" ht="25.5" outlineLevel="1" x14ac:dyDescent="0.25">
      <c r="A379" s="143" t="s">
        <v>588</v>
      </c>
      <c r="B379" s="50" t="s">
        <v>589</v>
      </c>
      <c r="C379" s="50" t="s">
        <v>49</v>
      </c>
      <c r="D379" s="27">
        <f>SUM(D380:D393)</f>
        <v>45696857.730000004</v>
      </c>
      <c r="E379" s="27">
        <f>SUM(E380:E393)</f>
        <v>63033768.870000005</v>
      </c>
      <c r="F379" s="27">
        <f>SUM(F380:F393)</f>
        <v>42127253.780000001</v>
      </c>
      <c r="G379" s="27">
        <f>SUM(G380:G393)</f>
        <v>42127253.780000001</v>
      </c>
      <c r="H379" s="27">
        <f>SUM(H380:H393)</f>
        <v>63033768.870000005</v>
      </c>
    </row>
    <row r="380" spans="1:8" ht="38.25" outlineLevel="5" x14ac:dyDescent="0.25">
      <c r="A380" s="137" t="s">
        <v>590</v>
      </c>
      <c r="B380" s="65" t="s">
        <v>589</v>
      </c>
      <c r="C380" s="65" t="s">
        <v>591</v>
      </c>
      <c r="D380" s="69">
        <v>1500000</v>
      </c>
      <c r="E380" s="22">
        <v>13712750</v>
      </c>
      <c r="F380" s="59">
        <v>1500000</v>
      </c>
      <c r="G380" s="70">
        <v>1500000</v>
      </c>
      <c r="H380" s="59">
        <f t="shared" ref="H380:H393" si="17">E380</f>
        <v>13712750</v>
      </c>
    </row>
    <row r="381" spans="1:8" ht="63.75" outlineLevel="5" x14ac:dyDescent="0.25">
      <c r="A381" s="144" t="s">
        <v>54</v>
      </c>
      <c r="B381" s="58" t="s">
        <v>589</v>
      </c>
      <c r="C381" s="58" t="s">
        <v>592</v>
      </c>
      <c r="D381" s="69">
        <v>537379.18999999994</v>
      </c>
      <c r="E381" s="22">
        <v>600000</v>
      </c>
      <c r="F381" s="59">
        <v>565076.85</v>
      </c>
      <c r="G381" s="70">
        <v>565076.85</v>
      </c>
      <c r="H381" s="59">
        <f t="shared" si="17"/>
        <v>600000</v>
      </c>
    </row>
    <row r="382" spans="1:8" ht="41.25" customHeight="1" outlineLevel="5" x14ac:dyDescent="0.25">
      <c r="A382" s="144" t="s">
        <v>126</v>
      </c>
      <c r="B382" s="58" t="s">
        <v>589</v>
      </c>
      <c r="C382" s="58" t="s">
        <v>593</v>
      </c>
      <c r="D382" s="69">
        <v>0</v>
      </c>
      <c r="E382" s="22">
        <v>27146960.469999999</v>
      </c>
      <c r="F382" s="59">
        <v>22525969.82</v>
      </c>
      <c r="G382" s="70">
        <v>22525969.82</v>
      </c>
      <c r="H382" s="59">
        <f t="shared" si="17"/>
        <v>27146960.469999999</v>
      </c>
    </row>
    <row r="383" spans="1:8" ht="38.25" outlineLevel="5" x14ac:dyDescent="0.25">
      <c r="A383" s="137" t="s">
        <v>130</v>
      </c>
      <c r="B383" s="65" t="s">
        <v>589</v>
      </c>
      <c r="C383" s="65" t="s">
        <v>594</v>
      </c>
      <c r="D383" s="69">
        <v>21366699.390000001</v>
      </c>
      <c r="E383" s="22">
        <v>0</v>
      </c>
      <c r="F383" s="59">
        <v>0</v>
      </c>
      <c r="G383" s="70">
        <v>0</v>
      </c>
      <c r="H383" s="59">
        <f t="shared" si="17"/>
        <v>0</v>
      </c>
    </row>
    <row r="384" spans="1:8" ht="38.25" outlineLevel="5" x14ac:dyDescent="0.25">
      <c r="A384" s="137" t="s">
        <v>132</v>
      </c>
      <c r="B384" s="65" t="s">
        <v>589</v>
      </c>
      <c r="C384" s="65" t="s">
        <v>595</v>
      </c>
      <c r="D384" s="69">
        <v>143331.1</v>
      </c>
      <c r="E384" s="22">
        <v>0</v>
      </c>
      <c r="F384" s="59">
        <v>0</v>
      </c>
      <c r="G384" s="70">
        <v>0</v>
      </c>
      <c r="H384" s="59">
        <f t="shared" si="17"/>
        <v>0</v>
      </c>
    </row>
    <row r="385" spans="1:8" ht="38.25" outlineLevel="5" x14ac:dyDescent="0.25">
      <c r="A385" s="137" t="s">
        <v>134</v>
      </c>
      <c r="B385" s="65" t="s">
        <v>589</v>
      </c>
      <c r="C385" s="65" t="s">
        <v>596</v>
      </c>
      <c r="D385" s="69">
        <v>142147.10999999999</v>
      </c>
      <c r="E385" s="22">
        <v>0</v>
      </c>
      <c r="F385" s="59">
        <v>0</v>
      </c>
      <c r="G385" s="70">
        <v>0</v>
      </c>
      <c r="H385" s="59">
        <f t="shared" si="17"/>
        <v>0</v>
      </c>
    </row>
    <row r="386" spans="1:8" ht="38.25" outlineLevel="5" x14ac:dyDescent="0.25">
      <c r="A386" s="137" t="s">
        <v>136</v>
      </c>
      <c r="B386" s="65" t="s">
        <v>589</v>
      </c>
      <c r="C386" s="65" t="s">
        <v>597</v>
      </c>
      <c r="D386" s="69">
        <v>2777390.06</v>
      </c>
      <c r="E386" s="22">
        <v>0</v>
      </c>
      <c r="F386" s="59">
        <v>0</v>
      </c>
      <c r="G386" s="70">
        <v>0</v>
      </c>
      <c r="H386" s="59">
        <f t="shared" si="17"/>
        <v>0</v>
      </c>
    </row>
    <row r="387" spans="1:8" ht="63.75" outlineLevel="5" x14ac:dyDescent="0.25">
      <c r="A387" s="137" t="s">
        <v>54</v>
      </c>
      <c r="B387" s="65" t="s">
        <v>589</v>
      </c>
      <c r="C387" s="65" t="s">
        <v>598</v>
      </c>
      <c r="D387" s="69">
        <v>180613.36</v>
      </c>
      <c r="E387" s="22">
        <v>405000</v>
      </c>
      <c r="F387" s="59">
        <v>131024.49</v>
      </c>
      <c r="G387" s="70">
        <v>131024.49</v>
      </c>
      <c r="H387" s="59">
        <f t="shared" si="17"/>
        <v>405000</v>
      </c>
    </row>
    <row r="388" spans="1:8" ht="42" customHeight="1" outlineLevel="5" x14ac:dyDescent="0.25">
      <c r="A388" s="137" t="s">
        <v>126</v>
      </c>
      <c r="B388" s="65" t="s">
        <v>589</v>
      </c>
      <c r="C388" s="65" t="s">
        <v>599</v>
      </c>
      <c r="D388" s="69">
        <v>0</v>
      </c>
      <c r="E388" s="22">
        <v>20653196.34</v>
      </c>
      <c r="F388" s="59">
        <v>17345320.559999999</v>
      </c>
      <c r="G388" s="70">
        <v>17345320.559999999</v>
      </c>
      <c r="H388" s="59">
        <f t="shared" si="17"/>
        <v>20653196.34</v>
      </c>
    </row>
    <row r="389" spans="1:8" ht="38.25" outlineLevel="5" x14ac:dyDescent="0.25">
      <c r="A389" s="137" t="s">
        <v>130</v>
      </c>
      <c r="B389" s="65" t="s">
        <v>589</v>
      </c>
      <c r="C389" s="65" t="s">
        <v>600</v>
      </c>
      <c r="D389" s="69">
        <v>13718597.52</v>
      </c>
      <c r="E389" s="22">
        <v>0</v>
      </c>
      <c r="F389" s="59">
        <v>0</v>
      </c>
      <c r="G389" s="70">
        <v>0</v>
      </c>
      <c r="H389" s="59">
        <f t="shared" si="17"/>
        <v>0</v>
      </c>
    </row>
    <row r="390" spans="1:8" ht="38.25" outlineLevel="5" x14ac:dyDescent="0.25">
      <c r="A390" s="137" t="s">
        <v>132</v>
      </c>
      <c r="B390" s="65" t="s">
        <v>589</v>
      </c>
      <c r="C390" s="65" t="s">
        <v>601</v>
      </c>
      <c r="D390" s="69">
        <v>792600</v>
      </c>
      <c r="E390" s="22">
        <v>0</v>
      </c>
      <c r="F390" s="59">
        <v>0</v>
      </c>
      <c r="G390" s="70">
        <v>0</v>
      </c>
      <c r="H390" s="59">
        <f t="shared" si="17"/>
        <v>0</v>
      </c>
    </row>
    <row r="391" spans="1:8" ht="38.25" outlineLevel="5" x14ac:dyDescent="0.25">
      <c r="A391" s="137" t="s">
        <v>136</v>
      </c>
      <c r="B391" s="65" t="s">
        <v>589</v>
      </c>
      <c r="C391" s="65" t="s">
        <v>602</v>
      </c>
      <c r="D391" s="69">
        <v>4121100</v>
      </c>
      <c r="E391" s="22">
        <v>0</v>
      </c>
      <c r="F391" s="59">
        <v>0</v>
      </c>
      <c r="G391" s="70">
        <v>0</v>
      </c>
      <c r="H391" s="59">
        <f t="shared" si="17"/>
        <v>0</v>
      </c>
    </row>
    <row r="392" spans="1:8" ht="38.25" outlineLevel="5" x14ac:dyDescent="0.25">
      <c r="A392" s="137" t="s">
        <v>494</v>
      </c>
      <c r="B392" s="65" t="s">
        <v>589</v>
      </c>
      <c r="C392" s="65" t="s">
        <v>603</v>
      </c>
      <c r="D392" s="69">
        <v>417000</v>
      </c>
      <c r="E392" s="22">
        <v>456000</v>
      </c>
      <c r="F392" s="59">
        <v>0</v>
      </c>
      <c r="G392" s="70">
        <v>0</v>
      </c>
      <c r="H392" s="59">
        <f t="shared" si="17"/>
        <v>456000</v>
      </c>
    </row>
    <row r="393" spans="1:8" ht="102" outlineLevel="5" x14ac:dyDescent="0.25">
      <c r="A393" s="137" t="s">
        <v>62</v>
      </c>
      <c r="B393" s="65" t="s">
        <v>589</v>
      </c>
      <c r="C393" s="65" t="s">
        <v>163</v>
      </c>
      <c r="D393" s="69">
        <v>0</v>
      </c>
      <c r="E393" s="22">
        <v>59862.06</v>
      </c>
      <c r="F393" s="59">
        <v>59862.06</v>
      </c>
      <c r="G393" s="70">
        <v>59862.06</v>
      </c>
      <c r="H393" s="59">
        <f t="shared" si="17"/>
        <v>59862.06</v>
      </c>
    </row>
    <row r="394" spans="1:8" x14ac:dyDescent="0.25">
      <c r="A394" s="143" t="s">
        <v>604</v>
      </c>
      <c r="B394" s="50" t="s">
        <v>605</v>
      </c>
      <c r="C394" s="50" t="s">
        <v>49</v>
      </c>
      <c r="D394" s="27">
        <f>D395+D397+D405+D412</f>
        <v>105014230.85000001</v>
      </c>
      <c r="E394" s="27">
        <f>E395+E397+E405+E412</f>
        <v>139057379.69</v>
      </c>
      <c r="F394" s="27">
        <f>F395+F397+F405+F412</f>
        <v>108490924.13999999</v>
      </c>
      <c r="G394" s="88">
        <f>G395+G397+G405+G412</f>
        <v>91614082.50999999</v>
      </c>
      <c r="H394" s="27">
        <f>H395+H397+H405+H412</f>
        <v>139057379.69</v>
      </c>
    </row>
    <row r="395" spans="1:8" outlineLevel="1" x14ac:dyDescent="0.25">
      <c r="A395" s="143" t="s">
        <v>606</v>
      </c>
      <c r="B395" s="50" t="s">
        <v>607</v>
      </c>
      <c r="C395" s="50" t="s">
        <v>49</v>
      </c>
      <c r="D395" s="27">
        <f>D396</f>
        <v>6946060.8399999999</v>
      </c>
      <c r="E395" s="27">
        <f>E396</f>
        <v>7725354.79</v>
      </c>
      <c r="F395" s="27">
        <f>F396</f>
        <v>6396367.2300000004</v>
      </c>
      <c r="G395" s="88">
        <f>G396</f>
        <v>6396367.2300000004</v>
      </c>
      <c r="H395" s="27">
        <f>H396</f>
        <v>7725354.79</v>
      </c>
    </row>
    <row r="396" spans="1:8" ht="15" customHeight="1" outlineLevel="5" x14ac:dyDescent="0.25">
      <c r="A396" s="137" t="s">
        <v>608</v>
      </c>
      <c r="B396" s="65" t="s">
        <v>607</v>
      </c>
      <c r="C396" s="65" t="s">
        <v>609</v>
      </c>
      <c r="D396" s="69">
        <v>6946060.8399999999</v>
      </c>
      <c r="E396" s="22">
        <v>7725354.79</v>
      </c>
      <c r="F396" s="59">
        <v>6396367.2300000004</v>
      </c>
      <c r="G396" s="70">
        <v>6396367.2300000004</v>
      </c>
      <c r="H396" s="59">
        <f>E396</f>
        <v>7725354.79</v>
      </c>
    </row>
    <row r="397" spans="1:8" outlineLevel="1" x14ac:dyDescent="0.25">
      <c r="A397" s="143" t="s">
        <v>610</v>
      </c>
      <c r="B397" s="50" t="s">
        <v>611</v>
      </c>
      <c r="C397" s="50" t="s">
        <v>49</v>
      </c>
      <c r="D397" s="27">
        <f>SUM(D398:D404)</f>
        <v>13321955.77</v>
      </c>
      <c r="E397" s="27">
        <f>SUM(E398:E404)</f>
        <v>16285385</v>
      </c>
      <c r="F397" s="27">
        <f>SUM(F398:F404)</f>
        <v>10312704.379999999</v>
      </c>
      <c r="G397" s="88">
        <f>SUM(G398:G404)</f>
        <v>9318147.379999999</v>
      </c>
      <c r="H397" s="27">
        <f>SUM(H398:H404)</f>
        <v>16285385</v>
      </c>
    </row>
    <row r="398" spans="1:8" ht="38.25" outlineLevel="5" x14ac:dyDescent="0.25">
      <c r="A398" s="137" t="s">
        <v>612</v>
      </c>
      <c r="B398" s="65" t="s">
        <v>611</v>
      </c>
      <c r="C398" s="65" t="s">
        <v>613</v>
      </c>
      <c r="D398" s="69">
        <v>243022.88</v>
      </c>
      <c r="E398" s="22">
        <v>371700</v>
      </c>
      <c r="F398" s="59">
        <v>212011.36</v>
      </c>
      <c r="G398" s="70">
        <v>212011.36</v>
      </c>
      <c r="H398" s="59">
        <f t="shared" ref="H398:H404" si="18">E398</f>
        <v>371700</v>
      </c>
    </row>
    <row r="399" spans="1:8" ht="63.75" outlineLevel="5" x14ac:dyDescent="0.25">
      <c r="A399" s="137" t="s">
        <v>614</v>
      </c>
      <c r="B399" s="65" t="s">
        <v>611</v>
      </c>
      <c r="C399" s="71" t="s">
        <v>615</v>
      </c>
      <c r="D399" s="69">
        <v>0</v>
      </c>
      <c r="E399" s="22">
        <v>304500</v>
      </c>
      <c r="F399" s="59">
        <v>76125</v>
      </c>
      <c r="G399" s="70">
        <v>0</v>
      </c>
      <c r="H399" s="59">
        <f t="shared" si="18"/>
        <v>304500</v>
      </c>
    </row>
    <row r="400" spans="1:8" ht="76.5" outlineLevel="5" x14ac:dyDescent="0.25">
      <c r="A400" s="137" t="s">
        <v>616</v>
      </c>
      <c r="B400" s="65" t="s">
        <v>611</v>
      </c>
      <c r="C400" s="65" t="s">
        <v>617</v>
      </c>
      <c r="D400" s="69">
        <v>1680687.9</v>
      </c>
      <c r="E400" s="22">
        <v>1838600</v>
      </c>
      <c r="F400" s="59">
        <v>1556133.02</v>
      </c>
      <c r="G400" s="70">
        <v>1444620.15</v>
      </c>
      <c r="H400" s="59">
        <f t="shared" si="18"/>
        <v>1838600</v>
      </c>
    </row>
    <row r="401" spans="1:8" ht="76.5" outlineLevel="5" x14ac:dyDescent="0.25">
      <c r="A401" s="137" t="s">
        <v>618</v>
      </c>
      <c r="B401" s="65" t="s">
        <v>611</v>
      </c>
      <c r="C401" s="65" t="s">
        <v>619</v>
      </c>
      <c r="D401" s="69">
        <v>43736</v>
      </c>
      <c r="E401" s="22">
        <v>58385</v>
      </c>
      <c r="F401" s="59">
        <v>58385</v>
      </c>
      <c r="G401" s="70">
        <v>58385</v>
      </c>
      <c r="H401" s="59">
        <f t="shared" si="18"/>
        <v>58385</v>
      </c>
    </row>
    <row r="402" spans="1:8" ht="140.25" outlineLevel="5" x14ac:dyDescent="0.25">
      <c r="A402" s="137" t="s">
        <v>620</v>
      </c>
      <c r="B402" s="65" t="s">
        <v>611</v>
      </c>
      <c r="C402" s="65" t="s">
        <v>621</v>
      </c>
      <c r="D402" s="69">
        <v>457500</v>
      </c>
      <c r="E402" s="22">
        <v>305000</v>
      </c>
      <c r="F402" s="59">
        <v>305000</v>
      </c>
      <c r="G402" s="70">
        <v>0</v>
      </c>
      <c r="H402" s="59">
        <f t="shared" si="18"/>
        <v>305000</v>
      </c>
    </row>
    <row r="403" spans="1:8" ht="165" customHeight="1" outlineLevel="5" x14ac:dyDescent="0.25">
      <c r="A403" s="137" t="s">
        <v>622</v>
      </c>
      <c r="B403" s="65" t="s">
        <v>611</v>
      </c>
      <c r="C403" s="65" t="s">
        <v>623</v>
      </c>
      <c r="D403" s="69">
        <v>0</v>
      </c>
      <c r="E403" s="22">
        <v>910100</v>
      </c>
      <c r="F403" s="59">
        <v>455050</v>
      </c>
      <c r="G403" s="70">
        <v>0</v>
      </c>
      <c r="H403" s="59">
        <f t="shared" si="18"/>
        <v>910100</v>
      </c>
    </row>
    <row r="404" spans="1:8" ht="193.5" customHeight="1" outlineLevel="5" x14ac:dyDescent="0.25">
      <c r="A404" s="137" t="s">
        <v>624</v>
      </c>
      <c r="B404" s="65" t="s">
        <v>611</v>
      </c>
      <c r="C404" s="65" t="s">
        <v>625</v>
      </c>
      <c r="D404" s="69">
        <v>10897008.99</v>
      </c>
      <c r="E404" s="22">
        <v>12497100</v>
      </c>
      <c r="F404" s="59">
        <v>7650000</v>
      </c>
      <c r="G404" s="70">
        <v>7603130.8700000001</v>
      </c>
      <c r="H404" s="59">
        <f t="shared" si="18"/>
        <v>12497100</v>
      </c>
    </row>
    <row r="405" spans="1:8" outlineLevel="1" x14ac:dyDescent="0.25">
      <c r="A405" s="143" t="s">
        <v>626</v>
      </c>
      <c r="B405" s="50" t="s">
        <v>627</v>
      </c>
      <c r="C405" s="50" t="s">
        <v>49</v>
      </c>
      <c r="D405" s="27">
        <f>SUM(D406:D411)</f>
        <v>68132059.730000004</v>
      </c>
      <c r="E405" s="27">
        <f>SUM(E406:E411)</f>
        <v>95259800</v>
      </c>
      <c r="F405" s="27">
        <f>SUM(F406:F411)</f>
        <v>74820686.659999996</v>
      </c>
      <c r="G405" s="88">
        <f>SUM(G406:G411)</f>
        <v>60734199.460000001</v>
      </c>
      <c r="H405" s="27">
        <f>SUM(H406:H411)</f>
        <v>95259800</v>
      </c>
    </row>
    <row r="406" spans="1:8" ht="127.5" outlineLevel="5" x14ac:dyDescent="0.25">
      <c r="A406" s="137" t="s">
        <v>628</v>
      </c>
      <c r="B406" s="65" t="s">
        <v>627</v>
      </c>
      <c r="C406" s="65" t="s">
        <v>629</v>
      </c>
      <c r="D406" s="69">
        <v>484460.46</v>
      </c>
      <c r="E406" s="22">
        <v>788700</v>
      </c>
      <c r="F406" s="59">
        <v>657250</v>
      </c>
      <c r="G406" s="70">
        <v>533755.4</v>
      </c>
      <c r="H406" s="59">
        <f t="shared" ref="H406:H411" si="19">E406</f>
        <v>788700</v>
      </c>
    </row>
    <row r="407" spans="1:8" ht="76.5" outlineLevel="5" x14ac:dyDescent="0.25">
      <c r="A407" s="137" t="s">
        <v>630</v>
      </c>
      <c r="B407" s="65" t="s">
        <v>627</v>
      </c>
      <c r="C407" s="65" t="s">
        <v>631</v>
      </c>
      <c r="D407" s="69">
        <v>24255904.710000001</v>
      </c>
      <c r="E407" s="22">
        <v>31547000</v>
      </c>
      <c r="F407" s="59">
        <v>21031333.32</v>
      </c>
      <c r="G407" s="70">
        <v>19247696.289999999</v>
      </c>
      <c r="H407" s="59">
        <f t="shared" si="19"/>
        <v>31547000</v>
      </c>
    </row>
    <row r="408" spans="1:8" ht="51" outlineLevel="5" x14ac:dyDescent="0.25">
      <c r="A408" s="137" t="s">
        <v>632</v>
      </c>
      <c r="B408" s="65" t="s">
        <v>627</v>
      </c>
      <c r="C408" s="65" t="s">
        <v>633</v>
      </c>
      <c r="D408" s="69">
        <v>34125592.43</v>
      </c>
      <c r="E408" s="22">
        <v>39971800</v>
      </c>
      <c r="F408" s="59">
        <v>31311243.34</v>
      </c>
      <c r="G408" s="70">
        <v>29572243.370000001</v>
      </c>
      <c r="H408" s="59">
        <f t="shared" si="19"/>
        <v>39971800</v>
      </c>
    </row>
    <row r="409" spans="1:8" ht="78.75" customHeight="1" outlineLevel="5" x14ac:dyDescent="0.25">
      <c r="A409" s="137" t="s">
        <v>634</v>
      </c>
      <c r="B409" s="65" t="s">
        <v>627</v>
      </c>
      <c r="C409" s="65" t="s">
        <v>635</v>
      </c>
      <c r="D409" s="69">
        <v>71197.070000000007</v>
      </c>
      <c r="E409" s="22">
        <v>74100</v>
      </c>
      <c r="F409" s="59">
        <v>61750</v>
      </c>
      <c r="G409" s="70">
        <v>60320.3</v>
      </c>
      <c r="H409" s="59">
        <f t="shared" si="19"/>
        <v>74100</v>
      </c>
    </row>
    <row r="410" spans="1:8" ht="63.75" outlineLevel="5" x14ac:dyDescent="0.25">
      <c r="A410" s="137" t="s">
        <v>636</v>
      </c>
      <c r="B410" s="71" t="s">
        <v>627</v>
      </c>
      <c r="C410" s="65" t="s">
        <v>637</v>
      </c>
      <c r="D410" s="69">
        <v>8321082</v>
      </c>
      <c r="E410" s="22">
        <v>21313500</v>
      </c>
      <c r="F410" s="59">
        <v>21270810</v>
      </c>
      <c r="G410" s="70">
        <v>10835221.699999999</v>
      </c>
      <c r="H410" s="59">
        <f t="shared" si="19"/>
        <v>21313500</v>
      </c>
    </row>
    <row r="411" spans="1:8" ht="76.5" outlineLevel="5" x14ac:dyDescent="0.25">
      <c r="A411" s="137" t="s">
        <v>638</v>
      </c>
      <c r="B411" s="65">
        <v>1004</v>
      </c>
      <c r="C411" s="65" t="s">
        <v>639</v>
      </c>
      <c r="D411" s="69">
        <v>873823.06</v>
      </c>
      <c r="E411" s="22">
        <v>1564700</v>
      </c>
      <c r="F411" s="59">
        <v>488300</v>
      </c>
      <c r="G411" s="70">
        <v>484962.4</v>
      </c>
      <c r="H411" s="59">
        <f t="shared" si="19"/>
        <v>1564700</v>
      </c>
    </row>
    <row r="412" spans="1:8" ht="33" customHeight="1" outlineLevel="1" x14ac:dyDescent="0.25">
      <c r="A412" s="143" t="s">
        <v>640</v>
      </c>
      <c r="B412" s="50" t="s">
        <v>641</v>
      </c>
      <c r="C412" s="50" t="s">
        <v>49</v>
      </c>
      <c r="D412" s="27">
        <f>SUM(D413:D417)</f>
        <v>16614154.51</v>
      </c>
      <c r="E412" s="27">
        <f>SUM(E413:E417)</f>
        <v>19786839.900000002</v>
      </c>
      <c r="F412" s="27">
        <f>SUM(F413:F417)</f>
        <v>16961165.869999997</v>
      </c>
      <c r="G412" s="27">
        <f>SUM(G413:G417)</f>
        <v>15165368.440000001</v>
      </c>
      <c r="H412" s="27">
        <f>SUM(H413:H417)</f>
        <v>19786839.900000002</v>
      </c>
    </row>
    <row r="413" spans="1:8" ht="42.75" customHeight="1" outlineLevel="1" x14ac:dyDescent="0.25">
      <c r="A413" s="137" t="s">
        <v>642</v>
      </c>
      <c r="B413" s="57" t="s">
        <v>641</v>
      </c>
      <c r="C413" s="58" t="s">
        <v>643</v>
      </c>
      <c r="D413" s="22">
        <v>0</v>
      </c>
      <c r="E413" s="22">
        <v>1751300</v>
      </c>
      <c r="F413" s="22">
        <v>1751300</v>
      </c>
      <c r="G413" s="22">
        <v>1751300</v>
      </c>
      <c r="H413" s="59">
        <f>E413</f>
        <v>1751300</v>
      </c>
    </row>
    <row r="414" spans="1:8" ht="38.25" outlineLevel="5" x14ac:dyDescent="0.25">
      <c r="A414" s="150" t="s">
        <v>644</v>
      </c>
      <c r="B414" s="79" t="s">
        <v>641</v>
      </c>
      <c r="C414" s="72" t="s">
        <v>645</v>
      </c>
      <c r="D414" s="80">
        <v>462780.04</v>
      </c>
      <c r="E414" s="22">
        <v>634283.80000000005</v>
      </c>
      <c r="F414" s="74">
        <v>290470.90999999997</v>
      </c>
      <c r="G414" s="74">
        <v>290470.90999999997</v>
      </c>
      <c r="H414" s="74">
        <f>E414</f>
        <v>634283.80000000005</v>
      </c>
    </row>
    <row r="415" spans="1:8" ht="102" outlineLevel="5" x14ac:dyDescent="0.25">
      <c r="A415" s="136" t="s">
        <v>646</v>
      </c>
      <c r="B415" s="65" t="s">
        <v>641</v>
      </c>
      <c r="C415" s="65" t="s">
        <v>647</v>
      </c>
      <c r="D415" s="25">
        <v>12712678.220000001</v>
      </c>
      <c r="E415" s="87">
        <v>13670559</v>
      </c>
      <c r="F415" s="59">
        <v>11840186.359999999</v>
      </c>
      <c r="G415" s="59">
        <v>10423164.93</v>
      </c>
      <c r="H415" s="74">
        <f>E415</f>
        <v>13670559</v>
      </c>
    </row>
    <row r="416" spans="1:8" ht="102" outlineLevel="5" x14ac:dyDescent="0.25">
      <c r="A416" s="136" t="s">
        <v>648</v>
      </c>
      <c r="B416" s="65" t="s">
        <v>641</v>
      </c>
      <c r="C416" s="65" t="s">
        <v>649</v>
      </c>
      <c r="D416" s="25">
        <v>514983.93</v>
      </c>
      <c r="E416" s="87">
        <v>540900</v>
      </c>
      <c r="F416" s="59">
        <v>462896.6</v>
      </c>
      <c r="G416" s="59">
        <v>425475.55</v>
      </c>
      <c r="H416" s="74">
        <f>E416</f>
        <v>540900</v>
      </c>
    </row>
    <row r="417" spans="1:8" ht="51" outlineLevel="5" x14ac:dyDescent="0.25">
      <c r="A417" s="136" t="s">
        <v>650</v>
      </c>
      <c r="B417" s="65" t="s">
        <v>641</v>
      </c>
      <c r="C417" s="65" t="s">
        <v>651</v>
      </c>
      <c r="D417" s="25">
        <v>2923712.32</v>
      </c>
      <c r="E417" s="87">
        <v>3189797.1</v>
      </c>
      <c r="F417" s="59">
        <v>2616312</v>
      </c>
      <c r="G417" s="59">
        <v>2274957.0499999998</v>
      </c>
      <c r="H417" s="74">
        <f>E417</f>
        <v>3189797.1</v>
      </c>
    </row>
    <row r="418" spans="1:8" x14ac:dyDescent="0.25">
      <c r="A418" s="146" t="s">
        <v>652</v>
      </c>
      <c r="B418" s="77" t="s">
        <v>653</v>
      </c>
      <c r="C418" s="77" t="s">
        <v>49</v>
      </c>
      <c r="D418" s="90">
        <f>D419</f>
        <v>6163736.9500000002</v>
      </c>
      <c r="E418" s="90">
        <f>E419</f>
        <v>16549722.98</v>
      </c>
      <c r="F418" s="90">
        <f>F419</f>
        <v>9732635.6600000001</v>
      </c>
      <c r="G418" s="91">
        <f>G419</f>
        <v>9732635.6600000001</v>
      </c>
      <c r="H418" s="90">
        <f>H419</f>
        <v>16549722.98</v>
      </c>
    </row>
    <row r="419" spans="1:8" ht="25.5" outlineLevel="1" x14ac:dyDescent="0.25">
      <c r="A419" s="143" t="s">
        <v>654</v>
      </c>
      <c r="B419" s="50" t="s">
        <v>655</v>
      </c>
      <c r="C419" s="50" t="s">
        <v>49</v>
      </c>
      <c r="D419" s="27">
        <f>SUM(D420:D430)</f>
        <v>6163736.9500000002</v>
      </c>
      <c r="E419" s="27">
        <f>SUM(E420:E430)</f>
        <v>16549722.98</v>
      </c>
      <c r="F419" s="27">
        <f>SUM(F420:F430)</f>
        <v>9732635.6600000001</v>
      </c>
      <c r="G419" s="88">
        <f>SUM(G420:G430)</f>
        <v>9732635.6600000001</v>
      </c>
      <c r="H419" s="27">
        <f>SUM(H420:H430)</f>
        <v>16549722.98</v>
      </c>
    </row>
    <row r="420" spans="1:8" ht="63.75" outlineLevel="5" x14ac:dyDescent="0.25">
      <c r="A420" s="137" t="s">
        <v>54</v>
      </c>
      <c r="B420" s="65" t="s">
        <v>655</v>
      </c>
      <c r="C420" s="65" t="s">
        <v>656</v>
      </c>
      <c r="D420" s="69">
        <v>190159.16</v>
      </c>
      <c r="E420" s="22">
        <v>383000</v>
      </c>
      <c r="F420" s="59">
        <v>23770.1</v>
      </c>
      <c r="G420" s="70">
        <v>23770.1</v>
      </c>
      <c r="H420" s="59">
        <f t="shared" ref="H420:H430" si="20">E420</f>
        <v>383000</v>
      </c>
    </row>
    <row r="421" spans="1:8" ht="41.25" customHeight="1" outlineLevel="5" x14ac:dyDescent="0.25">
      <c r="A421" s="137" t="s">
        <v>126</v>
      </c>
      <c r="B421" s="65" t="s">
        <v>655</v>
      </c>
      <c r="C421" s="65" t="s">
        <v>657</v>
      </c>
      <c r="D421" s="69">
        <v>0</v>
      </c>
      <c r="E421" s="22">
        <v>7999252.2999999998</v>
      </c>
      <c r="F421" s="59">
        <v>6510057.2000000002</v>
      </c>
      <c r="G421" s="70">
        <v>6510057.2000000002</v>
      </c>
      <c r="H421" s="59">
        <f t="shared" si="20"/>
        <v>7999252.2999999998</v>
      </c>
    </row>
    <row r="422" spans="1:8" ht="38.25" outlineLevel="5" x14ac:dyDescent="0.25">
      <c r="A422" s="137" t="s">
        <v>130</v>
      </c>
      <c r="B422" s="65" t="s">
        <v>655</v>
      </c>
      <c r="C422" s="65" t="s">
        <v>658</v>
      </c>
      <c r="D422" s="69">
        <v>4473349.08</v>
      </c>
      <c r="E422" s="22">
        <v>0</v>
      </c>
      <c r="F422" s="59">
        <v>0</v>
      </c>
      <c r="G422" s="70">
        <v>0</v>
      </c>
      <c r="H422" s="59">
        <f t="shared" si="20"/>
        <v>0</v>
      </c>
    </row>
    <row r="423" spans="1:8" ht="38.25" outlineLevel="5" x14ac:dyDescent="0.25">
      <c r="A423" s="137" t="s">
        <v>132</v>
      </c>
      <c r="B423" s="65" t="s">
        <v>655</v>
      </c>
      <c r="C423" s="65" t="s">
        <v>659</v>
      </c>
      <c r="D423" s="69">
        <v>176500</v>
      </c>
      <c r="E423" s="22">
        <v>0</v>
      </c>
      <c r="F423" s="59">
        <v>0</v>
      </c>
      <c r="G423" s="70">
        <v>0</v>
      </c>
      <c r="H423" s="59">
        <f t="shared" si="20"/>
        <v>0</v>
      </c>
    </row>
    <row r="424" spans="1:8" ht="38.25" outlineLevel="5" x14ac:dyDescent="0.25">
      <c r="A424" s="137" t="s">
        <v>134</v>
      </c>
      <c r="B424" s="65" t="s">
        <v>655</v>
      </c>
      <c r="C424" s="65" t="s">
        <v>660</v>
      </c>
      <c r="D424" s="69">
        <v>223528.71</v>
      </c>
      <c r="E424" s="22">
        <v>0</v>
      </c>
      <c r="F424" s="59">
        <v>0</v>
      </c>
      <c r="G424" s="70">
        <v>0</v>
      </c>
      <c r="H424" s="59">
        <f t="shared" si="20"/>
        <v>0</v>
      </c>
    </row>
    <row r="425" spans="1:8" ht="38.25" outlineLevel="5" x14ac:dyDescent="0.25">
      <c r="A425" s="137" t="s">
        <v>136</v>
      </c>
      <c r="B425" s="65" t="s">
        <v>655</v>
      </c>
      <c r="C425" s="65" t="s">
        <v>661</v>
      </c>
      <c r="D425" s="69">
        <v>84100</v>
      </c>
      <c r="E425" s="22">
        <v>0</v>
      </c>
      <c r="F425" s="59">
        <v>0</v>
      </c>
      <c r="G425" s="70">
        <v>0</v>
      </c>
      <c r="H425" s="59">
        <f t="shared" si="20"/>
        <v>0</v>
      </c>
    </row>
    <row r="426" spans="1:8" ht="38.25" outlineLevel="5" x14ac:dyDescent="0.25">
      <c r="A426" s="137" t="s">
        <v>494</v>
      </c>
      <c r="B426" s="65" t="s">
        <v>655</v>
      </c>
      <c r="C426" s="65" t="s">
        <v>662</v>
      </c>
      <c r="D426" s="69">
        <v>180000</v>
      </c>
      <c r="E426" s="22">
        <v>180000</v>
      </c>
      <c r="F426" s="59">
        <v>0</v>
      </c>
      <c r="G426" s="70">
        <v>0</v>
      </c>
      <c r="H426" s="59">
        <f t="shared" si="20"/>
        <v>180000</v>
      </c>
    </row>
    <row r="427" spans="1:8" ht="25.5" outlineLevel="5" x14ac:dyDescent="0.25">
      <c r="A427" s="137" t="s">
        <v>72</v>
      </c>
      <c r="B427" s="65" t="s">
        <v>655</v>
      </c>
      <c r="C427" s="65" t="s">
        <v>663</v>
      </c>
      <c r="D427" s="69">
        <v>572400</v>
      </c>
      <c r="E427" s="22">
        <v>572400</v>
      </c>
      <c r="F427" s="59">
        <v>432503</v>
      </c>
      <c r="G427" s="70">
        <v>432503</v>
      </c>
      <c r="H427" s="59">
        <f t="shared" si="20"/>
        <v>572400</v>
      </c>
    </row>
    <row r="428" spans="1:8" ht="38.25" outlineLevel="5" x14ac:dyDescent="0.25">
      <c r="A428" s="137" t="s">
        <v>664</v>
      </c>
      <c r="B428" s="65" t="s">
        <v>655</v>
      </c>
      <c r="C428" s="65" t="s">
        <v>665</v>
      </c>
      <c r="D428" s="69">
        <v>0</v>
      </c>
      <c r="E428" s="22">
        <v>6000000</v>
      </c>
      <c r="F428" s="59">
        <v>2099685.9</v>
      </c>
      <c r="G428" s="70">
        <v>2099685.9</v>
      </c>
      <c r="H428" s="59">
        <f t="shared" si="20"/>
        <v>6000000</v>
      </c>
    </row>
    <row r="429" spans="1:8" ht="25.5" outlineLevel="5" x14ac:dyDescent="0.25">
      <c r="A429" s="137" t="s">
        <v>455</v>
      </c>
      <c r="B429" s="65" t="s">
        <v>655</v>
      </c>
      <c r="C429" s="65" t="s">
        <v>666</v>
      </c>
      <c r="D429" s="69">
        <v>0</v>
      </c>
      <c r="E429" s="22">
        <v>1151370.68</v>
      </c>
      <c r="F429" s="59">
        <v>402919.46</v>
      </c>
      <c r="G429" s="70">
        <v>402919.46</v>
      </c>
      <c r="H429" s="59">
        <f t="shared" si="20"/>
        <v>1151370.68</v>
      </c>
    </row>
    <row r="430" spans="1:8" ht="38.25" outlineLevel="5" x14ac:dyDescent="0.25">
      <c r="A430" s="137" t="s">
        <v>667</v>
      </c>
      <c r="B430" s="65">
        <v>1105</v>
      </c>
      <c r="C430" s="65" t="s">
        <v>668</v>
      </c>
      <c r="D430" s="69">
        <v>263700</v>
      </c>
      <c r="E430" s="22">
        <v>263700</v>
      </c>
      <c r="F430" s="59">
        <v>263700</v>
      </c>
      <c r="G430" s="70">
        <v>263700</v>
      </c>
      <c r="H430" s="59">
        <f t="shared" si="20"/>
        <v>263700</v>
      </c>
    </row>
    <row r="431" spans="1:8" x14ac:dyDescent="0.25">
      <c r="A431" s="143" t="s">
        <v>669</v>
      </c>
      <c r="B431" s="50" t="s">
        <v>670</v>
      </c>
      <c r="C431" s="50" t="s">
        <v>49</v>
      </c>
      <c r="D431" s="27">
        <f>D432</f>
        <v>16700906.450000001</v>
      </c>
      <c r="E431" s="27">
        <f>E432</f>
        <v>18230716.52</v>
      </c>
      <c r="F431" s="27">
        <f>F432</f>
        <v>15304748.799999999</v>
      </c>
      <c r="G431" s="88">
        <f>G432</f>
        <v>15304748.799999999</v>
      </c>
      <c r="H431" s="27">
        <f>H432</f>
        <v>18230716.52</v>
      </c>
    </row>
    <row r="432" spans="1:8" outlineLevel="1" x14ac:dyDescent="0.25">
      <c r="A432" s="143" t="s">
        <v>671</v>
      </c>
      <c r="B432" s="50" t="s">
        <v>672</v>
      </c>
      <c r="C432" s="50" t="s">
        <v>49</v>
      </c>
      <c r="D432" s="27">
        <f>SUM(D433:D439)</f>
        <v>16700906.450000001</v>
      </c>
      <c r="E432" s="27">
        <f>SUM(E433:E439)</f>
        <v>18230716.52</v>
      </c>
      <c r="F432" s="27">
        <f>SUM(F433:F439)</f>
        <v>15304748.799999999</v>
      </c>
      <c r="G432" s="27">
        <f>SUM(G433:G439)</f>
        <v>15304748.799999999</v>
      </c>
      <c r="H432" s="27">
        <f>SUM(H433:H439)</f>
        <v>18230716.52</v>
      </c>
    </row>
    <row r="433" spans="1:19" ht="63.75" outlineLevel="1" x14ac:dyDescent="0.25">
      <c r="A433" s="137" t="s">
        <v>54</v>
      </c>
      <c r="B433" s="65" t="s">
        <v>672</v>
      </c>
      <c r="C433" s="76" t="s">
        <v>673</v>
      </c>
      <c r="D433" s="22">
        <v>231633.64</v>
      </c>
      <c r="E433" s="22">
        <v>310000</v>
      </c>
      <c r="F433" s="22">
        <v>162769.68</v>
      </c>
      <c r="G433" s="84">
        <v>162769.68</v>
      </c>
      <c r="H433" s="59">
        <f t="shared" ref="H433:H439" si="21">E433</f>
        <v>310000</v>
      </c>
    </row>
    <row r="434" spans="1:19" ht="42" customHeight="1" outlineLevel="1" x14ac:dyDescent="0.25">
      <c r="A434" s="137" t="s">
        <v>126</v>
      </c>
      <c r="B434" s="65" t="s">
        <v>672</v>
      </c>
      <c r="C434" s="76" t="s">
        <v>674</v>
      </c>
      <c r="D434" s="22">
        <v>0</v>
      </c>
      <c r="E434" s="22">
        <v>17786027.23</v>
      </c>
      <c r="F434" s="22">
        <v>15007289.83</v>
      </c>
      <c r="G434" s="84">
        <v>15007289.83</v>
      </c>
      <c r="H434" s="59">
        <f t="shared" si="21"/>
        <v>17786027.23</v>
      </c>
    </row>
    <row r="435" spans="1:19" ht="38.25" outlineLevel="1" x14ac:dyDescent="0.25">
      <c r="A435" s="137" t="s">
        <v>130</v>
      </c>
      <c r="B435" s="65" t="s">
        <v>672</v>
      </c>
      <c r="C435" s="76" t="s">
        <v>675</v>
      </c>
      <c r="D435" s="22">
        <v>12528693.16</v>
      </c>
      <c r="E435" s="22">
        <v>0</v>
      </c>
      <c r="F435" s="22">
        <v>0</v>
      </c>
      <c r="G435" s="84">
        <v>0</v>
      </c>
      <c r="H435" s="59">
        <f t="shared" si="21"/>
        <v>0</v>
      </c>
    </row>
    <row r="436" spans="1:19" ht="38.25" outlineLevel="1" x14ac:dyDescent="0.25">
      <c r="A436" s="137" t="s">
        <v>132</v>
      </c>
      <c r="B436" s="65" t="s">
        <v>672</v>
      </c>
      <c r="C436" s="76" t="s">
        <v>676</v>
      </c>
      <c r="D436" s="22">
        <v>454800</v>
      </c>
      <c r="E436" s="22">
        <v>0</v>
      </c>
      <c r="F436" s="22">
        <v>0</v>
      </c>
      <c r="G436" s="84">
        <v>0</v>
      </c>
      <c r="H436" s="59">
        <f t="shared" si="21"/>
        <v>0</v>
      </c>
    </row>
    <row r="437" spans="1:19" ht="38.25" outlineLevel="1" x14ac:dyDescent="0.25">
      <c r="A437" s="137" t="s">
        <v>134</v>
      </c>
      <c r="B437" s="65" t="s">
        <v>672</v>
      </c>
      <c r="C437" s="76" t="s">
        <v>677</v>
      </c>
      <c r="D437" s="22">
        <v>542275.43000000005</v>
      </c>
      <c r="E437" s="22">
        <v>0</v>
      </c>
      <c r="F437" s="22">
        <v>0</v>
      </c>
      <c r="G437" s="84">
        <v>0</v>
      </c>
      <c r="H437" s="59">
        <f t="shared" si="21"/>
        <v>0</v>
      </c>
    </row>
    <row r="438" spans="1:19" ht="38.25" outlineLevel="1" x14ac:dyDescent="0.25">
      <c r="A438" s="137" t="s">
        <v>136</v>
      </c>
      <c r="B438" s="65" t="s">
        <v>672</v>
      </c>
      <c r="C438" s="76" t="s">
        <v>678</v>
      </c>
      <c r="D438" s="22">
        <v>2943504.22</v>
      </c>
      <c r="E438" s="22">
        <v>0</v>
      </c>
      <c r="F438" s="22">
        <v>0</v>
      </c>
      <c r="G438" s="84">
        <v>0</v>
      </c>
      <c r="H438" s="59">
        <f t="shared" si="21"/>
        <v>0</v>
      </c>
    </row>
    <row r="439" spans="1:19" ht="102" outlineLevel="1" x14ac:dyDescent="0.25">
      <c r="A439" s="137" t="s">
        <v>62</v>
      </c>
      <c r="B439" s="65" t="s">
        <v>672</v>
      </c>
      <c r="C439" s="76" t="s">
        <v>163</v>
      </c>
      <c r="D439" s="22">
        <v>0</v>
      </c>
      <c r="E439" s="22">
        <v>134689.29</v>
      </c>
      <c r="F439" s="22">
        <v>134689.29</v>
      </c>
      <c r="G439" s="84">
        <v>134689.29</v>
      </c>
      <c r="H439" s="59">
        <f t="shared" si="21"/>
        <v>134689.29</v>
      </c>
    </row>
    <row r="440" spans="1:19" ht="25.5" x14ac:dyDescent="0.25">
      <c r="A440" s="143" t="s">
        <v>679</v>
      </c>
      <c r="B440" s="50" t="s">
        <v>680</v>
      </c>
      <c r="C440" s="50" t="s">
        <v>49</v>
      </c>
      <c r="D440" s="27">
        <f t="shared" ref="D440:H441" si="22">D441</f>
        <v>34960</v>
      </c>
      <c r="E440" s="27">
        <f t="shared" si="22"/>
        <v>1455.73</v>
      </c>
      <c r="F440" s="27">
        <f t="shared" si="22"/>
        <v>1455.73</v>
      </c>
      <c r="G440" s="88">
        <f t="shared" si="22"/>
        <v>1455.73</v>
      </c>
      <c r="H440" s="27">
        <f t="shared" si="22"/>
        <v>1455.73</v>
      </c>
    </row>
    <row r="441" spans="1:19" ht="25.5" outlineLevel="1" x14ac:dyDescent="0.25">
      <c r="A441" s="143" t="s">
        <v>681</v>
      </c>
      <c r="B441" s="50" t="s">
        <v>682</v>
      </c>
      <c r="C441" s="50" t="s">
        <v>49</v>
      </c>
      <c r="D441" s="27">
        <f t="shared" si="22"/>
        <v>34960</v>
      </c>
      <c r="E441" s="27">
        <f t="shared" si="22"/>
        <v>1455.73</v>
      </c>
      <c r="F441" s="27">
        <f t="shared" si="22"/>
        <v>1455.73</v>
      </c>
      <c r="G441" s="88">
        <f t="shared" si="22"/>
        <v>1455.73</v>
      </c>
      <c r="H441" s="27">
        <f t="shared" si="22"/>
        <v>1455.73</v>
      </c>
    </row>
    <row r="442" spans="1:19" ht="25.5" outlineLevel="5" x14ac:dyDescent="0.25">
      <c r="A442" s="137" t="s">
        <v>683</v>
      </c>
      <c r="B442" s="65" t="s">
        <v>682</v>
      </c>
      <c r="C442" s="65" t="s">
        <v>684</v>
      </c>
      <c r="D442" s="69">
        <v>34960</v>
      </c>
      <c r="E442" s="22">
        <v>1455.73</v>
      </c>
      <c r="F442" s="59">
        <v>1455.73</v>
      </c>
      <c r="G442" s="70">
        <v>1455.73</v>
      </c>
      <c r="H442" s="59">
        <f>E442</f>
        <v>1455.73</v>
      </c>
    </row>
    <row r="443" spans="1:19" s="105" customFormat="1" ht="12.75" customHeight="1" x14ac:dyDescent="0.25">
      <c r="A443" s="124" t="s">
        <v>685</v>
      </c>
      <c r="B443" s="125"/>
      <c r="C443" s="126"/>
      <c r="D443" s="81">
        <f>D6+D81+D100+D135+D198+D201+D339+D394+D418+D431+D440</f>
        <v>4935044600.46</v>
      </c>
      <c r="E443" s="81">
        <f>E6+E81+E100+E135+E198+E201+E339+E394+E418+E431+E440</f>
        <v>5815436671.0499983</v>
      </c>
      <c r="F443" s="81">
        <f>F6+F81+F100+F135+F198+F201+F339+F394+F418+F431+F440</f>
        <v>3952370822.5800004</v>
      </c>
      <c r="G443" s="81">
        <f>G6+G81+G100+G135+G198+G201+G339+G394+G418+G431+G440</f>
        <v>3871546695.9000001</v>
      </c>
      <c r="H443" s="56">
        <f>H6+H81+H100+H135+H198+H201+H339+H394+H418+H431+H440</f>
        <v>5754323509.9199982</v>
      </c>
      <c r="I443" s="106"/>
      <c r="J443" s="106"/>
      <c r="K443" s="106"/>
      <c r="L443" s="106"/>
    </row>
    <row r="444" spans="1:19" x14ac:dyDescent="0.25">
      <c r="D444" s="107"/>
      <c r="E444" s="107"/>
      <c r="F444" s="107"/>
      <c r="G444" s="107"/>
      <c r="H444" s="107"/>
    </row>
    <row r="445" spans="1:19" x14ac:dyDescent="0.25">
      <c r="D445" s="107"/>
      <c r="E445" s="107"/>
      <c r="F445" s="107"/>
      <c r="G445" s="107"/>
      <c r="H445" s="107"/>
    </row>
    <row r="446" spans="1:19" ht="15.75" x14ac:dyDescent="0.25">
      <c r="A446" s="120" t="s">
        <v>686</v>
      </c>
      <c r="B446" s="121"/>
      <c r="C446" s="121"/>
      <c r="D446" s="121"/>
      <c r="E446" s="121"/>
      <c r="F446" s="121"/>
      <c r="G446" s="121"/>
      <c r="H446" s="121"/>
      <c r="I446" s="121"/>
      <c r="J446" s="121"/>
      <c r="K446" s="121"/>
      <c r="L446" s="121"/>
      <c r="M446" s="121"/>
      <c r="N446" s="121"/>
      <c r="O446" s="121"/>
      <c r="P446" s="121"/>
      <c r="Q446" s="121"/>
      <c r="R446" s="121"/>
      <c r="S446" s="122"/>
    </row>
    <row r="447" spans="1:19" ht="15.75" x14ac:dyDescent="0.25">
      <c r="A447" s="123" t="s">
        <v>687</v>
      </c>
      <c r="B447" s="123"/>
      <c r="C447" s="123"/>
      <c r="D447" s="123"/>
      <c r="E447" s="123"/>
      <c r="F447" s="123"/>
      <c r="G447" s="123"/>
      <c r="H447" s="123"/>
      <c r="I447" s="123"/>
      <c r="J447" s="123"/>
      <c r="K447" s="123"/>
      <c r="L447" s="123"/>
      <c r="M447" s="123"/>
      <c r="N447" s="123"/>
      <c r="O447" s="123"/>
      <c r="P447" s="123"/>
      <c r="Q447" s="123"/>
      <c r="R447" s="123"/>
      <c r="S447" s="123"/>
    </row>
    <row r="448" spans="1:19" x14ac:dyDescent="0.25">
      <c r="D448" s="107"/>
      <c r="E448" s="107"/>
      <c r="F448" s="107"/>
      <c r="G448" s="107"/>
      <c r="H448" s="107"/>
    </row>
    <row r="449" spans="1:8" x14ac:dyDescent="0.25">
      <c r="D449" s="107"/>
      <c r="E449" s="107"/>
      <c r="F449" s="107"/>
      <c r="G449" s="107"/>
      <c r="H449" s="107"/>
    </row>
    <row r="450" spans="1:8" x14ac:dyDescent="0.25">
      <c r="A450" s="139"/>
      <c r="B450" s="42"/>
      <c r="C450" s="42"/>
      <c r="D450" s="107"/>
      <c r="E450" s="107"/>
      <c r="F450" s="107"/>
      <c r="G450" s="107"/>
      <c r="H450" s="107"/>
    </row>
    <row r="451" spans="1:8" x14ac:dyDescent="0.25">
      <c r="A451" s="139"/>
      <c r="B451" s="42"/>
      <c r="C451" s="42"/>
      <c r="D451" s="107"/>
      <c r="E451" s="107"/>
      <c r="F451" s="107"/>
      <c r="G451" s="107"/>
      <c r="H451" s="107"/>
    </row>
    <row r="452" spans="1:8" x14ac:dyDescent="0.25">
      <c r="A452" s="139"/>
      <c r="B452" s="42"/>
      <c r="C452" s="42"/>
      <c r="D452" s="107"/>
      <c r="E452" s="107"/>
      <c r="F452" s="107"/>
      <c r="G452" s="107"/>
      <c r="H452" s="107"/>
    </row>
    <row r="453" spans="1:8" x14ac:dyDescent="0.25">
      <c r="A453" s="139"/>
      <c r="B453" s="42"/>
      <c r="C453" s="42"/>
      <c r="D453" s="107"/>
      <c r="E453" s="107"/>
      <c r="F453" s="107"/>
      <c r="G453" s="107"/>
      <c r="H453" s="107"/>
    </row>
    <row r="454" spans="1:8" x14ac:dyDescent="0.25">
      <c r="A454" s="139"/>
      <c r="B454" s="42"/>
      <c r="C454" s="42"/>
      <c r="D454" s="107"/>
      <c r="E454" s="107"/>
      <c r="F454" s="107"/>
      <c r="G454" s="107"/>
      <c r="H454" s="107"/>
    </row>
    <row r="455" spans="1:8" x14ac:dyDescent="0.25">
      <c r="A455" s="139"/>
      <c r="B455" s="42"/>
      <c r="C455" s="42"/>
      <c r="D455" s="107"/>
      <c r="E455" s="107"/>
      <c r="F455" s="107"/>
      <c r="G455" s="107"/>
      <c r="H455" s="107"/>
    </row>
    <row r="456" spans="1:8" x14ac:dyDescent="0.25">
      <c r="A456" s="139"/>
      <c r="B456" s="42"/>
      <c r="C456" s="42"/>
      <c r="D456" s="107"/>
      <c r="E456" s="107"/>
      <c r="F456" s="107"/>
      <c r="G456" s="107"/>
      <c r="H456" s="107"/>
    </row>
    <row r="457" spans="1:8" x14ac:dyDescent="0.25">
      <c r="A457" s="139"/>
      <c r="B457" s="42"/>
      <c r="C457" s="42"/>
      <c r="D457" s="107"/>
      <c r="E457" s="107"/>
      <c r="F457" s="107"/>
      <c r="G457" s="107"/>
      <c r="H457" s="107"/>
    </row>
    <row r="458" spans="1:8" x14ac:dyDescent="0.25">
      <c r="A458" s="139"/>
      <c r="B458" s="42"/>
      <c r="C458" s="42"/>
      <c r="D458" s="107"/>
      <c r="E458" s="107"/>
      <c r="F458" s="107"/>
      <c r="G458" s="107"/>
      <c r="H458" s="107"/>
    </row>
    <row r="459" spans="1:8" x14ac:dyDescent="0.25">
      <c r="A459" s="139"/>
      <c r="B459" s="42"/>
      <c r="C459" s="42"/>
      <c r="D459" s="107"/>
      <c r="E459" s="107"/>
      <c r="F459" s="107"/>
      <c r="G459" s="107"/>
      <c r="H459" s="107"/>
    </row>
    <row r="460" spans="1:8" x14ac:dyDescent="0.25">
      <c r="A460" s="139"/>
      <c r="B460" s="42"/>
      <c r="C460" s="42"/>
      <c r="D460" s="107"/>
      <c r="E460" s="107"/>
      <c r="F460" s="107"/>
      <c r="G460" s="107"/>
      <c r="H460" s="107"/>
    </row>
  </sheetData>
  <autoFilter ref="A4:H443"/>
  <mergeCells count="11">
    <mergeCell ref="A446:S446"/>
    <mergeCell ref="A447:S447"/>
    <mergeCell ref="A1:H1"/>
    <mergeCell ref="H4:H5"/>
    <mergeCell ref="A443:C443"/>
    <mergeCell ref="A3:H3"/>
    <mergeCell ref="A4:A5"/>
    <mergeCell ref="B4:B5"/>
    <mergeCell ref="C4:C5"/>
    <mergeCell ref="D4:D5"/>
    <mergeCell ref="E4:G4"/>
  </mergeCells>
  <pageMargins left="0.59027779102325395" right="0.59027779102325395" top="0.59027779102325395" bottom="0.59027779102325395" header="0.39375001192092901" footer="0.39375001192092901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Агаркова ОН</cp:lastModifiedBy>
  <dcterms:modified xsi:type="dcterms:W3CDTF">2024-11-21T06:32:43Z</dcterms:modified>
</cp:coreProperties>
</file>